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Area de Trabalho\PROJETOS\IGOR\MUNICIPIO DE MOEMA\ITEM 1\"/>
    </mc:Choice>
  </mc:AlternateContent>
  <xr:revisionPtr revIDLastSave="0" documentId="13_ncr:1_{3C2F02C5-B273-4A56-8C5C-E77E89E75197}" xr6:coauthVersionLast="47" xr6:coauthVersionMax="47" xr10:uidLastSave="{00000000-0000-0000-0000-000000000000}"/>
  <bookViews>
    <workbookView xWindow="-120" yWindow="-120" windowWidth="20730" windowHeight="11160" tabRatio="775" firstSheet="1" activeTab="1" xr2:uid="{00000000-000D-0000-FFFF-FFFF00000000}"/>
  </bookViews>
  <sheets>
    <sheet name="preço de mercado" sheetId="1" state="hidden" r:id="rId1"/>
    <sheet name="ITEM 1" sheetId="3" r:id="rId2"/>
    <sheet name="BDI" sheetId="13" r:id="rId3"/>
    <sheet name="CRONOGRAMA" sheetId="14" r:id="rId4"/>
  </sheets>
  <externalReferences>
    <externalReference r:id="rId5"/>
  </externalReferences>
  <definedNames>
    <definedName name="_xlnm.Print_Area" localSheetId="3">CRONOGRAMA!$A$1:$S$25</definedName>
    <definedName name="_xlnm.Print_Area" localSheetId="1">'ITEM 1'!$A$1:$J$56</definedName>
    <definedName name="desconto">#REF!</definedName>
    <definedName name="SB1_">'ITEM 1'!$F$48</definedName>
    <definedName name="SB10_">#REF!</definedName>
    <definedName name="sb11_">#REF!</definedName>
    <definedName name="SB12_">#REF!</definedName>
    <definedName name="SB13_">#REF!</definedName>
    <definedName name="SB14_">#REF!</definedName>
    <definedName name="SB15_">#REF!</definedName>
    <definedName name="SB16_">#REF!</definedName>
    <definedName name="SB17_">#REF!</definedName>
    <definedName name="SB18_">#REF!</definedName>
    <definedName name="SB19_">#REF!</definedName>
    <definedName name="SB2_">'ITEM 1'!$H$48</definedName>
    <definedName name="SB20_">#REF!</definedName>
    <definedName name="SB3_">#REF!</definedName>
    <definedName name="SB4_">#REF!</definedName>
    <definedName name="SB5_">#REF!</definedName>
    <definedName name="SB6_">#REF!</definedName>
    <definedName name="sb7_">#REF!</definedName>
    <definedName name="sb8_">#REF!</definedName>
    <definedName name="sb9_">#REF!</definedName>
    <definedName name="t1_">'ITEM 1'!$H$39</definedName>
    <definedName name="t10_">#REF!</definedName>
    <definedName name="T11_">#REF!</definedName>
    <definedName name="T12_">#REF!</definedName>
    <definedName name="T13_">#REF!</definedName>
    <definedName name="T14_">#REF!</definedName>
    <definedName name="T15_">#REF!</definedName>
    <definedName name="T16_">#REF!</definedName>
    <definedName name="T17_">#REF!</definedName>
    <definedName name="T18_">#REF!</definedName>
    <definedName name="T19_">#REF!</definedName>
    <definedName name="t2_">'ITEM 1'!$H$44</definedName>
    <definedName name="T20_">#REF!</definedName>
    <definedName name="t3_">#REF!</definedName>
    <definedName name="t4_">#REF!</definedName>
    <definedName name="t5_">#REF!</definedName>
    <definedName name="t6_">#REF!</definedName>
    <definedName name="t7_">#REF!</definedName>
    <definedName name="T8_">#REF!</definedName>
    <definedName name="T9_">#REF!</definedName>
    <definedName name="_xlnm.Print_Titles" localSheetId="3">CRONOGRAMA!$4:$11</definedName>
    <definedName name="US_">'preço de mercado'!$F$1</definedName>
  </definedNames>
  <calcPr calcId="191029"/>
</workbook>
</file>

<file path=xl/calcChain.xml><?xml version="1.0" encoding="utf-8"?>
<calcChain xmlns="http://schemas.openxmlformats.org/spreadsheetml/2006/main">
  <c r="B12" i="14" l="1"/>
  <c r="A8" i="13"/>
  <c r="A7" i="13"/>
  <c r="F24" i="3"/>
  <c r="F25" i="3"/>
  <c r="G25" i="3" s="1"/>
  <c r="F26" i="3"/>
  <c r="G26" i="3" s="1"/>
  <c r="F27" i="3"/>
  <c r="F28" i="3"/>
  <c r="F29" i="3"/>
  <c r="G29" i="3" s="1"/>
  <c r="F30" i="3"/>
  <c r="G30" i="3" s="1"/>
  <c r="F31" i="3"/>
  <c r="F32" i="3"/>
  <c r="F33" i="3"/>
  <c r="F34" i="3"/>
  <c r="G34" i="3" s="1"/>
  <c r="F35" i="3"/>
  <c r="F36" i="3"/>
  <c r="F37" i="3"/>
  <c r="F38" i="3"/>
  <c r="G38" i="3" s="1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G37" i="3" l="1"/>
  <c r="G33" i="3"/>
  <c r="G36" i="3"/>
  <c r="G32" i="3"/>
  <c r="G28" i="3"/>
  <c r="G24" i="3"/>
  <c r="G35" i="3"/>
  <c r="G31" i="3"/>
  <c r="G27" i="3"/>
  <c r="C21" i="3"/>
  <c r="M7" i="14" l="1"/>
  <c r="L13" i="14"/>
  <c r="O13" i="14"/>
  <c r="R13" i="14" s="1"/>
  <c r="L14" i="14"/>
  <c r="O14" i="14" s="1"/>
  <c r="R14" i="14" s="1"/>
  <c r="L16" i="14"/>
  <c r="O16" i="14" s="1"/>
  <c r="R16" i="14" s="1"/>
  <c r="J17" i="13"/>
  <c r="J16" i="13"/>
  <c r="J15" i="13"/>
  <c r="J14" i="13"/>
  <c r="J13" i="13"/>
  <c r="F12" i="3"/>
  <c r="F13" i="3"/>
  <c r="F14" i="3"/>
  <c r="F15" i="3"/>
  <c r="F16" i="3"/>
  <c r="F17" i="3"/>
  <c r="F18" i="3"/>
  <c r="F19" i="3"/>
  <c r="F20" i="3"/>
  <c r="F21" i="3"/>
  <c r="F22" i="3"/>
  <c r="F23" i="3"/>
  <c r="G43" i="3"/>
  <c r="D23" i="3"/>
  <c r="C23" i="3"/>
  <c r="D22" i="3"/>
  <c r="C22" i="3"/>
  <c r="D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F11" i="3"/>
  <c r="G11" i="3" s="1"/>
  <c r="D11" i="3"/>
  <c r="C11" i="3"/>
  <c r="I7" i="3"/>
  <c r="H38" i="3" l="1"/>
  <c r="I38" i="3" s="1"/>
  <c r="H34" i="3"/>
  <c r="I34" i="3" s="1"/>
  <c r="H37" i="3"/>
  <c r="I37" i="3" s="1"/>
  <c r="H30" i="3"/>
  <c r="I30" i="3" s="1"/>
  <c r="H26" i="3"/>
  <c r="I26" i="3" s="1"/>
  <c r="H25" i="3"/>
  <c r="I25" i="3" s="1"/>
  <c r="H36" i="3"/>
  <c r="I36" i="3" s="1"/>
  <c r="H31" i="3"/>
  <c r="I31" i="3" s="1"/>
  <c r="H35" i="3"/>
  <c r="I35" i="3" s="1"/>
  <c r="H33" i="3"/>
  <c r="I33" i="3" s="1"/>
  <c r="H32" i="3"/>
  <c r="I32" i="3" s="1"/>
  <c r="H24" i="3"/>
  <c r="I24" i="3" s="1"/>
  <c r="H27" i="3"/>
  <c r="I27" i="3" s="1"/>
  <c r="H29" i="3"/>
  <c r="I29" i="3" s="1"/>
  <c r="H28" i="3"/>
  <c r="I28" i="3" s="1"/>
  <c r="D46" i="13"/>
  <c r="D41" i="13"/>
  <c r="G21" i="3"/>
  <c r="G17" i="3"/>
  <c r="G13" i="3"/>
  <c r="F42" i="3"/>
  <c r="G42" i="3" s="1"/>
  <c r="F44" i="3" s="1"/>
  <c r="F47" i="3" s="1"/>
  <c r="H22" i="3"/>
  <c r="I22" i="3" s="1"/>
  <c r="H17" i="3"/>
  <c r="I17" i="3" s="1"/>
  <c r="H15" i="3"/>
  <c r="I15" i="3" s="1"/>
  <c r="H21" i="3"/>
  <c r="I21" i="3" s="1"/>
  <c r="H14" i="3"/>
  <c r="I14" i="3" s="1"/>
  <c r="H19" i="3"/>
  <c r="I19" i="3" s="1"/>
  <c r="H13" i="3"/>
  <c r="I13" i="3" s="1"/>
  <c r="H18" i="3"/>
  <c r="I18" i="3" s="1"/>
  <c r="H23" i="3"/>
  <c r="I23" i="3" s="1"/>
  <c r="G14" i="3"/>
  <c r="G15" i="3"/>
  <c r="G18" i="3"/>
  <c r="G19" i="3"/>
  <c r="G22" i="3"/>
  <c r="G23" i="3"/>
  <c r="H11" i="3"/>
  <c r="I11" i="3" s="1"/>
  <c r="H12" i="3"/>
  <c r="I12" i="3" s="1"/>
  <c r="H16" i="3"/>
  <c r="I16" i="3" s="1"/>
  <c r="H20" i="3"/>
  <c r="I20" i="3" s="1"/>
  <c r="G12" i="3"/>
  <c r="G16" i="3"/>
  <c r="G20" i="3"/>
  <c r="H43" i="3"/>
  <c r="I43" i="3" s="1"/>
  <c r="H42" i="3" l="1"/>
  <c r="I42" i="3" s="1"/>
  <c r="H44" i="3" s="1"/>
  <c r="F39" i="3"/>
  <c r="F46" i="3" s="1"/>
  <c r="F48" i="3" s="1"/>
  <c r="H39" i="3"/>
  <c r="H46" i="3" l="1"/>
  <c r="H13" i="14"/>
  <c r="H47" i="3"/>
  <c r="H14" i="14"/>
  <c r="H16" i="14" l="1"/>
  <c r="K16" i="14" s="1"/>
  <c r="H48" i="3"/>
  <c r="N14" i="14"/>
  <c r="K14" i="14"/>
  <c r="Q14" i="14"/>
  <c r="Q13" i="14"/>
  <c r="N13" i="14"/>
  <c r="K13" i="14"/>
  <c r="N1" i="1" l="1"/>
  <c r="I13" i="14"/>
  <c r="I14" i="14"/>
  <c r="I16" i="14"/>
  <c r="N16" i="14"/>
  <c r="Q16" i="14"/>
  <c r="F3" i="1" l="1"/>
  <c r="F7" i="1"/>
  <c r="F11" i="1"/>
  <c r="F15" i="1"/>
  <c r="F19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F191" i="1"/>
  <c r="F195" i="1"/>
  <c r="F199" i="1"/>
  <c r="F203" i="1"/>
  <c r="F207" i="1"/>
  <c r="F211" i="1"/>
  <c r="F215" i="1"/>
  <c r="F219" i="1"/>
  <c r="F223" i="1"/>
  <c r="F227" i="1"/>
  <c r="F231" i="1"/>
  <c r="F235" i="1"/>
  <c r="F239" i="1"/>
  <c r="F243" i="1"/>
  <c r="F24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303" i="1"/>
  <c r="F307" i="1"/>
  <c r="F311" i="1"/>
  <c r="F315" i="1"/>
  <c r="F319" i="1"/>
  <c r="F323" i="1"/>
  <c r="F327" i="1"/>
  <c r="F331" i="1"/>
  <c r="F335" i="1"/>
  <c r="F339" i="1"/>
  <c r="F4" i="1"/>
  <c r="F8" i="1"/>
  <c r="F12" i="1"/>
  <c r="F16" i="1"/>
  <c r="F20" i="1"/>
  <c r="F24" i="1"/>
  <c r="F28" i="1"/>
  <c r="F32" i="1"/>
  <c r="F36" i="1"/>
  <c r="F40" i="1"/>
  <c r="F44" i="1"/>
  <c r="F48" i="1"/>
  <c r="F52" i="1"/>
  <c r="F56" i="1"/>
  <c r="F60" i="1"/>
  <c r="F64" i="1"/>
  <c r="F68" i="1"/>
  <c r="F72" i="1"/>
  <c r="F76" i="1"/>
  <c r="F80" i="1"/>
  <c r="F84" i="1"/>
  <c r="F88" i="1"/>
  <c r="F92" i="1"/>
  <c r="F96" i="1"/>
  <c r="F100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F336" i="1"/>
  <c r="F340" i="1"/>
  <c r="F5" i="1"/>
  <c r="F9" i="1"/>
  <c r="F13" i="1"/>
  <c r="F17" i="1"/>
  <c r="F21" i="1"/>
  <c r="F25" i="1"/>
  <c r="F29" i="1"/>
  <c r="F33" i="1"/>
  <c r="F37" i="1"/>
  <c r="F41" i="1"/>
  <c r="F45" i="1"/>
  <c r="F49" i="1"/>
  <c r="F53" i="1"/>
  <c r="F57" i="1"/>
  <c r="F61" i="1"/>
  <c r="F65" i="1"/>
  <c r="F69" i="1"/>
  <c r="F73" i="1"/>
  <c r="F77" i="1"/>
  <c r="F81" i="1"/>
  <c r="F85" i="1"/>
  <c r="F89" i="1"/>
  <c r="F93" i="1"/>
  <c r="F97" i="1"/>
  <c r="F101" i="1"/>
  <c r="F105" i="1"/>
  <c r="F109" i="1"/>
  <c r="F113" i="1"/>
  <c r="F117" i="1"/>
  <c r="F121" i="1"/>
  <c r="F125" i="1"/>
  <c r="F129" i="1"/>
  <c r="F133" i="1"/>
  <c r="F137" i="1"/>
  <c r="F141" i="1"/>
  <c r="F145" i="1"/>
  <c r="F149" i="1"/>
  <c r="F153" i="1"/>
  <c r="F157" i="1"/>
  <c r="F161" i="1"/>
  <c r="F165" i="1"/>
  <c r="F169" i="1"/>
  <c r="F173" i="1"/>
  <c r="F177" i="1"/>
  <c r="F181" i="1"/>
  <c r="F185" i="1"/>
  <c r="F189" i="1"/>
  <c r="F193" i="1"/>
  <c r="F197" i="1"/>
  <c r="F201" i="1"/>
  <c r="F205" i="1"/>
  <c r="F209" i="1"/>
  <c r="F213" i="1"/>
  <c r="F217" i="1"/>
  <c r="F221" i="1"/>
  <c r="F225" i="1"/>
  <c r="F229" i="1"/>
  <c r="F233" i="1"/>
  <c r="F237" i="1"/>
  <c r="F241" i="1"/>
  <c r="F245" i="1"/>
  <c r="F249" i="1"/>
  <c r="F253" i="1"/>
  <c r="F257" i="1"/>
  <c r="F261" i="1"/>
  <c r="F265" i="1"/>
  <c r="F269" i="1"/>
  <c r="F273" i="1"/>
  <c r="F277" i="1"/>
  <c r="F281" i="1"/>
  <c r="F285" i="1"/>
  <c r="F289" i="1"/>
  <c r="F293" i="1"/>
  <c r="F297" i="1"/>
  <c r="F301" i="1"/>
  <c r="F305" i="1"/>
  <c r="F309" i="1"/>
  <c r="F313" i="1"/>
  <c r="F317" i="1"/>
  <c r="F321" i="1"/>
  <c r="F325" i="1"/>
  <c r="F329" i="1"/>
  <c r="F333" i="1"/>
  <c r="F337" i="1"/>
  <c r="F341" i="1"/>
  <c r="F6" i="1"/>
  <c r="F22" i="1"/>
  <c r="F38" i="1"/>
  <c r="F54" i="1"/>
  <c r="F70" i="1"/>
  <c r="F86" i="1"/>
  <c r="F102" i="1"/>
  <c r="F118" i="1"/>
  <c r="F134" i="1"/>
  <c r="F150" i="1"/>
  <c r="F166" i="1"/>
  <c r="F182" i="1"/>
  <c r="F198" i="1"/>
  <c r="F214" i="1"/>
  <c r="F230" i="1"/>
  <c r="F246" i="1"/>
  <c r="F262" i="1"/>
  <c r="F278" i="1"/>
  <c r="F294" i="1"/>
  <c r="F310" i="1"/>
  <c r="F326" i="1"/>
  <c r="F342" i="1"/>
  <c r="F346" i="1"/>
  <c r="F350" i="1"/>
  <c r="F354" i="1"/>
  <c r="F358" i="1"/>
  <c r="F362" i="1"/>
  <c r="F366" i="1"/>
  <c r="F370" i="1"/>
  <c r="F374" i="1"/>
  <c r="F378" i="1"/>
  <c r="F382" i="1"/>
  <c r="F386" i="1"/>
  <c r="F390" i="1"/>
  <c r="F394" i="1"/>
  <c r="F398" i="1"/>
  <c r="F402" i="1"/>
  <c r="F406" i="1"/>
  <c r="F410" i="1"/>
  <c r="F414" i="1"/>
  <c r="F418" i="1"/>
  <c r="F422" i="1"/>
  <c r="F426" i="1"/>
  <c r="F430" i="1"/>
  <c r="F434" i="1"/>
  <c r="F438" i="1"/>
  <c r="F442" i="1"/>
  <c r="F446" i="1"/>
  <c r="F450" i="1"/>
  <c r="F454" i="1"/>
  <c r="F458" i="1"/>
  <c r="F462" i="1"/>
  <c r="F466" i="1"/>
  <c r="F470" i="1"/>
  <c r="F474" i="1"/>
  <c r="F478" i="1"/>
  <c r="F482" i="1"/>
  <c r="F486" i="1"/>
  <c r="F490" i="1"/>
  <c r="F494" i="1"/>
  <c r="F498" i="1"/>
  <c r="F502" i="1"/>
  <c r="F506" i="1"/>
  <c r="F510" i="1"/>
  <c r="F514" i="1"/>
  <c r="F518" i="1"/>
  <c r="F522" i="1"/>
  <c r="F526" i="1"/>
  <c r="F530" i="1"/>
  <c r="F534" i="1"/>
  <c r="F538" i="1"/>
  <c r="F542" i="1"/>
  <c r="F546" i="1"/>
  <c r="F550" i="1"/>
  <c r="F554" i="1"/>
  <c r="F558" i="1"/>
  <c r="F562" i="1"/>
  <c r="F566" i="1"/>
  <c r="F570" i="1"/>
  <c r="F574" i="1"/>
  <c r="F578" i="1"/>
  <c r="F582" i="1"/>
  <c r="F586" i="1"/>
  <c r="F590" i="1"/>
  <c r="F594" i="1"/>
  <c r="F598" i="1"/>
  <c r="F602" i="1"/>
  <c r="F606" i="1"/>
  <c r="F610" i="1"/>
  <c r="F614" i="1"/>
  <c r="F618" i="1"/>
  <c r="F622" i="1"/>
  <c r="F626" i="1"/>
  <c r="F630" i="1"/>
  <c r="F634" i="1"/>
  <c r="F638" i="1"/>
  <c r="F642" i="1"/>
  <c r="F646" i="1"/>
  <c r="F650" i="1"/>
  <c r="F654" i="1"/>
  <c r="F658" i="1"/>
  <c r="F662" i="1"/>
  <c r="F666" i="1"/>
  <c r="F670" i="1"/>
  <c r="F674" i="1"/>
  <c r="F678" i="1"/>
  <c r="F682" i="1"/>
  <c r="F686" i="1"/>
  <c r="F690" i="1"/>
  <c r="F694" i="1"/>
  <c r="F698" i="1"/>
  <c r="F702" i="1"/>
  <c r="F706" i="1"/>
  <c r="F710" i="1"/>
  <c r="F714" i="1"/>
  <c r="F718" i="1"/>
  <c r="F722" i="1"/>
  <c r="F726" i="1"/>
  <c r="F730" i="1"/>
  <c r="F734" i="1"/>
  <c r="F738" i="1"/>
  <c r="F742" i="1"/>
  <c r="F746" i="1"/>
  <c r="F750" i="1"/>
  <c r="F754" i="1"/>
  <c r="F758" i="1"/>
  <c r="F762" i="1"/>
  <c r="F766" i="1"/>
  <c r="F770" i="1"/>
  <c r="F774" i="1"/>
  <c r="F778" i="1"/>
  <c r="F782" i="1"/>
  <c r="F786" i="1"/>
  <c r="F790" i="1"/>
  <c r="F794" i="1"/>
  <c r="F798" i="1"/>
  <c r="F802" i="1"/>
  <c r="F806" i="1"/>
  <c r="F810" i="1"/>
  <c r="F814" i="1"/>
  <c r="F818" i="1"/>
  <c r="F822" i="1"/>
  <c r="F826" i="1"/>
  <c r="F830" i="1"/>
  <c r="F834" i="1"/>
  <c r="F838" i="1"/>
  <c r="F842" i="1"/>
  <c r="F846" i="1"/>
  <c r="F850" i="1"/>
  <c r="F854" i="1"/>
  <c r="F858" i="1"/>
  <c r="F862" i="1"/>
  <c r="F866" i="1"/>
  <c r="F870" i="1"/>
  <c r="F874" i="1"/>
  <c r="F878" i="1"/>
  <c r="F882" i="1"/>
  <c r="F886" i="1"/>
  <c r="F890" i="1"/>
  <c r="F894" i="1"/>
  <c r="F898" i="1"/>
  <c r="F902" i="1"/>
  <c r="F906" i="1"/>
  <c r="F910" i="1"/>
  <c r="F914" i="1"/>
  <c r="F918" i="1"/>
  <c r="F922" i="1"/>
  <c r="F926" i="1"/>
  <c r="F930" i="1"/>
  <c r="F934" i="1"/>
  <c r="F10" i="1"/>
  <c r="F30" i="1"/>
  <c r="F50" i="1"/>
  <c r="F74" i="1"/>
  <c r="F94" i="1"/>
  <c r="F114" i="1"/>
  <c r="F138" i="1"/>
  <c r="F158" i="1"/>
  <c r="F178" i="1"/>
  <c r="F202" i="1"/>
  <c r="F222" i="1"/>
  <c r="F242" i="1"/>
  <c r="F266" i="1"/>
  <c r="F286" i="1"/>
  <c r="F306" i="1"/>
  <c r="F330" i="1"/>
  <c r="F344" i="1"/>
  <c r="F349" i="1"/>
  <c r="F355" i="1"/>
  <c r="F360" i="1"/>
  <c r="F365" i="1"/>
  <c r="F371" i="1"/>
  <c r="F376" i="1"/>
  <c r="F381" i="1"/>
  <c r="F387" i="1"/>
  <c r="F392" i="1"/>
  <c r="F397" i="1"/>
  <c r="F403" i="1"/>
  <c r="F408" i="1"/>
  <c r="F413" i="1"/>
  <c r="F419" i="1"/>
  <c r="F424" i="1"/>
  <c r="F429" i="1"/>
  <c r="F435" i="1"/>
  <c r="F440" i="1"/>
  <c r="F445" i="1"/>
  <c r="F451" i="1"/>
  <c r="F456" i="1"/>
  <c r="F461" i="1"/>
  <c r="F467" i="1"/>
  <c r="F472" i="1"/>
  <c r="F477" i="1"/>
  <c r="F483" i="1"/>
  <c r="F488" i="1"/>
  <c r="F493" i="1"/>
  <c r="F499" i="1"/>
  <c r="F504" i="1"/>
  <c r="F509" i="1"/>
  <c r="F515" i="1"/>
  <c r="F520" i="1"/>
  <c r="F525" i="1"/>
  <c r="F531" i="1"/>
  <c r="F536" i="1"/>
  <c r="F541" i="1"/>
  <c r="F547" i="1"/>
  <c r="F552" i="1"/>
  <c r="F557" i="1"/>
  <c r="F563" i="1"/>
  <c r="F568" i="1"/>
  <c r="F573" i="1"/>
  <c r="F579" i="1"/>
  <c r="F584" i="1"/>
  <c r="F589" i="1"/>
  <c r="F595" i="1"/>
  <c r="F600" i="1"/>
  <c r="F605" i="1"/>
  <c r="F611" i="1"/>
  <c r="F616" i="1"/>
  <c r="F621" i="1"/>
  <c r="F627" i="1"/>
  <c r="F632" i="1"/>
  <c r="F637" i="1"/>
  <c r="F643" i="1"/>
  <c r="F648" i="1"/>
  <c r="F653" i="1"/>
  <c r="F659" i="1"/>
  <c r="F664" i="1"/>
  <c r="F669" i="1"/>
  <c r="F675" i="1"/>
  <c r="F680" i="1"/>
  <c r="F685" i="1"/>
  <c r="F691" i="1"/>
  <c r="F696" i="1"/>
  <c r="F701" i="1"/>
  <c r="F707" i="1"/>
  <c r="F712" i="1"/>
  <c r="F717" i="1"/>
  <c r="F723" i="1"/>
  <c r="F728" i="1"/>
  <c r="F733" i="1"/>
  <c r="F739" i="1"/>
  <c r="F744" i="1"/>
  <c r="F749" i="1"/>
  <c r="F755" i="1"/>
  <c r="F760" i="1"/>
  <c r="F765" i="1"/>
  <c r="F771" i="1"/>
  <c r="F776" i="1"/>
  <c r="F781" i="1"/>
  <c r="F787" i="1"/>
  <c r="F792" i="1"/>
  <c r="F797" i="1"/>
  <c r="F803" i="1"/>
  <c r="F808" i="1"/>
  <c r="F813" i="1"/>
  <c r="F819" i="1"/>
  <c r="F824" i="1"/>
  <c r="F829" i="1"/>
  <c r="F835" i="1"/>
  <c r="F840" i="1"/>
  <c r="F845" i="1"/>
  <c r="F851" i="1"/>
  <c r="F856" i="1"/>
  <c r="F861" i="1"/>
  <c r="F867" i="1"/>
  <c r="F872" i="1"/>
  <c r="F877" i="1"/>
  <c r="F883" i="1"/>
  <c r="F888" i="1"/>
  <c r="F893" i="1"/>
  <c r="F899" i="1"/>
  <c r="F904" i="1"/>
  <c r="F909" i="1"/>
  <c r="F915" i="1"/>
  <c r="F920" i="1"/>
  <c r="F925" i="1"/>
  <c r="F931" i="1"/>
  <c r="F936" i="1"/>
  <c r="F940" i="1"/>
  <c r="F944" i="1"/>
  <c r="F948" i="1"/>
  <c r="F952" i="1"/>
  <c r="F956" i="1"/>
  <c r="F960" i="1"/>
  <c r="F964" i="1"/>
  <c r="F968" i="1"/>
  <c r="F972" i="1"/>
  <c r="F976" i="1"/>
  <c r="F980" i="1"/>
  <c r="F984" i="1"/>
  <c r="F988" i="1"/>
  <c r="F992" i="1"/>
  <c r="F996" i="1"/>
  <c r="F1000" i="1"/>
  <c r="F1004" i="1"/>
  <c r="F1008" i="1"/>
  <c r="F1012" i="1"/>
  <c r="F1016" i="1"/>
  <c r="F1020" i="1"/>
  <c r="F1024" i="1"/>
  <c r="F1028" i="1"/>
  <c r="F1032" i="1"/>
  <c r="F1036" i="1"/>
  <c r="F1040" i="1"/>
  <c r="F1044" i="1"/>
  <c r="F1048" i="1"/>
  <c r="F1052" i="1"/>
  <c r="F1056" i="1"/>
  <c r="F1060" i="1"/>
  <c r="F1064" i="1"/>
  <c r="F1068" i="1"/>
  <c r="F1072" i="1"/>
  <c r="F1076" i="1"/>
  <c r="F1080" i="1"/>
  <c r="F1084" i="1"/>
  <c r="F1088" i="1"/>
  <c r="F1092" i="1"/>
  <c r="F1096" i="1"/>
  <c r="F1100" i="1"/>
  <c r="F1104" i="1"/>
  <c r="F1108" i="1"/>
  <c r="F1112" i="1"/>
  <c r="F1116" i="1"/>
  <c r="F1120" i="1"/>
  <c r="F1124" i="1"/>
  <c r="F1128" i="1"/>
  <c r="F1132" i="1"/>
  <c r="F1136" i="1"/>
  <c r="F1140" i="1"/>
  <c r="F1144" i="1"/>
  <c r="F1148" i="1"/>
  <c r="F1152" i="1"/>
  <c r="F1156" i="1"/>
  <c r="F1160" i="1"/>
  <c r="F1164" i="1"/>
  <c r="F1168" i="1"/>
  <c r="F1172" i="1"/>
  <c r="F1176" i="1"/>
  <c r="F1180" i="1"/>
  <c r="F1184" i="1"/>
  <c r="F1188" i="1"/>
  <c r="F1192" i="1"/>
  <c r="F1196" i="1"/>
  <c r="F1200" i="1"/>
  <c r="F1204" i="1"/>
  <c r="F1208" i="1"/>
  <c r="F1212" i="1"/>
  <c r="F1216" i="1"/>
  <c r="F1220" i="1"/>
  <c r="F1224" i="1"/>
  <c r="F1228" i="1"/>
  <c r="F1232" i="1"/>
  <c r="F1236" i="1"/>
  <c r="F1240" i="1"/>
  <c r="F1244" i="1"/>
  <c r="F1248" i="1"/>
  <c r="F1252" i="1"/>
  <c r="F1256" i="1"/>
  <c r="F1260" i="1"/>
  <c r="F1264" i="1"/>
  <c r="F1268" i="1"/>
  <c r="F1272" i="1"/>
  <c r="F1276" i="1"/>
  <c r="F1280" i="1"/>
  <c r="F1284" i="1"/>
  <c r="F1288" i="1"/>
  <c r="F1292" i="1"/>
  <c r="F1296" i="1"/>
  <c r="F1300" i="1"/>
  <c r="F1304" i="1"/>
  <c r="F1308" i="1"/>
  <c r="F1312" i="1"/>
  <c r="F1316" i="1"/>
  <c r="F1320" i="1"/>
  <c r="F1324" i="1"/>
  <c r="F1328" i="1"/>
  <c r="F1332" i="1"/>
  <c r="F1336" i="1"/>
  <c r="F1340" i="1"/>
  <c r="F1344" i="1"/>
  <c r="F1348" i="1"/>
  <c r="F1352" i="1"/>
  <c r="F1356" i="1"/>
  <c r="F1360" i="1"/>
  <c r="F1364" i="1"/>
  <c r="F1368" i="1"/>
  <c r="F1372" i="1"/>
  <c r="F1376" i="1"/>
  <c r="F1380" i="1"/>
  <c r="F1384" i="1"/>
  <c r="F1388" i="1"/>
  <c r="F1392" i="1"/>
  <c r="F1396" i="1"/>
  <c r="F1400" i="1"/>
  <c r="F1404" i="1"/>
  <c r="F1408" i="1"/>
  <c r="F1412" i="1"/>
  <c r="F1416" i="1"/>
  <c r="F1420" i="1"/>
  <c r="F1424" i="1"/>
  <c r="F1428" i="1"/>
  <c r="F1432" i="1"/>
  <c r="F1436" i="1"/>
  <c r="F1440" i="1"/>
  <c r="F1444" i="1"/>
  <c r="F1448" i="1"/>
  <c r="F1452" i="1"/>
  <c r="F1456" i="1"/>
  <c r="F1460" i="1"/>
  <c r="F1464" i="1"/>
  <c r="F1468" i="1"/>
  <c r="F1472" i="1"/>
  <c r="F1476" i="1"/>
  <c r="F1480" i="1"/>
  <c r="F1484" i="1"/>
  <c r="F1488" i="1"/>
  <c r="F1492" i="1"/>
  <c r="F1496" i="1"/>
  <c r="F1500" i="1"/>
  <c r="F1504" i="1"/>
  <c r="F1508" i="1"/>
  <c r="F1512" i="1"/>
  <c r="F1516" i="1"/>
  <c r="F1520" i="1"/>
  <c r="F1524" i="1"/>
  <c r="F1528" i="1"/>
  <c r="F1532" i="1"/>
  <c r="F1536" i="1"/>
  <c r="F1540" i="1"/>
  <c r="F1544" i="1"/>
  <c r="F1548" i="1"/>
  <c r="F1552" i="1"/>
  <c r="F1556" i="1"/>
  <c r="F1560" i="1"/>
  <c r="F1564" i="1"/>
  <c r="F1568" i="1"/>
  <c r="F1572" i="1"/>
  <c r="F1576" i="1"/>
  <c r="F1580" i="1"/>
  <c r="F1584" i="1"/>
  <c r="F1588" i="1"/>
  <c r="F1592" i="1"/>
  <c r="F1596" i="1"/>
  <c r="F1600" i="1"/>
  <c r="F1604" i="1"/>
  <c r="F1608" i="1"/>
  <c r="F1612" i="1"/>
  <c r="F1616" i="1"/>
  <c r="F1620" i="1"/>
  <c r="F383" i="1"/>
  <c r="F431" i="1"/>
  <c r="F441" i="1"/>
  <c r="F447" i="1"/>
  <c r="F457" i="1"/>
  <c r="F468" i="1"/>
  <c r="F479" i="1"/>
  <c r="F489" i="1"/>
  <c r="F495" i="1"/>
  <c r="F505" i="1"/>
  <c r="F521" i="1"/>
  <c r="F527" i="1"/>
  <c r="F537" i="1"/>
  <c r="F548" i="1"/>
  <c r="F559" i="1"/>
  <c r="F569" i="1"/>
  <c r="F580" i="1"/>
  <c r="F591" i="1"/>
  <c r="F14" i="1"/>
  <c r="F34" i="1"/>
  <c r="F58" i="1"/>
  <c r="F78" i="1"/>
  <c r="F98" i="1"/>
  <c r="F122" i="1"/>
  <c r="F142" i="1"/>
  <c r="F162" i="1"/>
  <c r="F186" i="1"/>
  <c r="F206" i="1"/>
  <c r="F226" i="1"/>
  <c r="F250" i="1"/>
  <c r="F270" i="1"/>
  <c r="F290" i="1"/>
  <c r="F314" i="1"/>
  <c r="F334" i="1"/>
  <c r="F345" i="1"/>
  <c r="F351" i="1"/>
  <c r="F356" i="1"/>
  <c r="F361" i="1"/>
  <c r="F367" i="1"/>
  <c r="F372" i="1"/>
  <c r="F377" i="1"/>
  <c r="F388" i="1"/>
  <c r="F393" i="1"/>
  <c r="F399" i="1"/>
  <c r="F404" i="1"/>
  <c r="F409" i="1"/>
  <c r="F415" i="1"/>
  <c r="F420" i="1"/>
  <c r="F425" i="1"/>
  <c r="F436" i="1"/>
  <c r="F452" i="1"/>
  <c r="F463" i="1"/>
  <c r="F473" i="1"/>
  <c r="F484" i="1"/>
  <c r="F500" i="1"/>
  <c r="F511" i="1"/>
  <c r="F516" i="1"/>
  <c r="F532" i="1"/>
  <c r="F543" i="1"/>
  <c r="F553" i="1"/>
  <c r="F564" i="1"/>
  <c r="F575" i="1"/>
  <c r="F585" i="1"/>
  <c r="F596" i="1"/>
  <c r="F601" i="1"/>
  <c r="F607" i="1"/>
  <c r="F612" i="1"/>
  <c r="F617" i="1"/>
  <c r="F623" i="1"/>
  <c r="F628" i="1"/>
  <c r="F633" i="1"/>
  <c r="F639" i="1"/>
  <c r="F644" i="1"/>
  <c r="F649" i="1"/>
  <c r="F655" i="1"/>
  <c r="F660" i="1"/>
  <c r="F665" i="1"/>
  <c r="F671" i="1"/>
  <c r="F676" i="1"/>
  <c r="F681" i="1"/>
  <c r="F687" i="1"/>
  <c r="F692" i="1"/>
  <c r="F697" i="1"/>
  <c r="F703" i="1"/>
  <c r="F708" i="1"/>
  <c r="F713" i="1"/>
  <c r="F719" i="1"/>
  <c r="F724" i="1"/>
  <c r="F729" i="1"/>
  <c r="F735" i="1"/>
  <c r="F740" i="1"/>
  <c r="F745" i="1"/>
  <c r="F751" i="1"/>
  <c r="F756" i="1"/>
  <c r="F761" i="1"/>
  <c r="F767" i="1"/>
  <c r="F772" i="1"/>
  <c r="F777" i="1"/>
  <c r="F783" i="1"/>
  <c r="F788" i="1"/>
  <c r="F793" i="1"/>
  <c r="F799" i="1"/>
  <c r="F804" i="1"/>
  <c r="F18" i="1"/>
  <c r="F62" i="1"/>
  <c r="F106" i="1"/>
  <c r="F146" i="1"/>
  <c r="F190" i="1"/>
  <c r="F234" i="1"/>
  <c r="F274" i="1"/>
  <c r="F318" i="1"/>
  <c r="F347" i="1"/>
  <c r="F357" i="1"/>
  <c r="F368" i="1"/>
  <c r="F379" i="1"/>
  <c r="F389" i="1"/>
  <c r="F400" i="1"/>
  <c r="F411" i="1"/>
  <c r="F421" i="1"/>
  <c r="F432" i="1"/>
  <c r="F443" i="1"/>
  <c r="F453" i="1"/>
  <c r="F464" i="1"/>
  <c r="F475" i="1"/>
  <c r="F485" i="1"/>
  <c r="F496" i="1"/>
  <c r="F507" i="1"/>
  <c r="F517" i="1"/>
  <c r="F528" i="1"/>
  <c r="F539" i="1"/>
  <c r="F549" i="1"/>
  <c r="F560" i="1"/>
  <c r="F571" i="1"/>
  <c r="F581" i="1"/>
  <c r="F592" i="1"/>
  <c r="F603" i="1"/>
  <c r="F613" i="1"/>
  <c r="F624" i="1"/>
  <c r="F635" i="1"/>
  <c r="F645" i="1"/>
  <c r="F656" i="1"/>
  <c r="F667" i="1"/>
  <c r="F677" i="1"/>
  <c r="F688" i="1"/>
  <c r="F699" i="1"/>
  <c r="F709" i="1"/>
  <c r="F720" i="1"/>
  <c r="F731" i="1"/>
  <c r="F741" i="1"/>
  <c r="F752" i="1"/>
  <c r="F763" i="1"/>
  <c r="F773" i="1"/>
  <c r="F784" i="1"/>
  <c r="F795" i="1"/>
  <c r="F805" i="1"/>
  <c r="F812" i="1"/>
  <c r="F820" i="1"/>
  <c r="F827" i="1"/>
  <c r="F833" i="1"/>
  <c r="F841" i="1"/>
  <c r="F848" i="1"/>
  <c r="F855" i="1"/>
  <c r="F863" i="1"/>
  <c r="F869" i="1"/>
  <c r="F876" i="1"/>
  <c r="F884" i="1"/>
  <c r="F891" i="1"/>
  <c r="F897" i="1"/>
  <c r="F905" i="1"/>
  <c r="F912" i="1"/>
  <c r="F919" i="1"/>
  <c r="F927" i="1"/>
  <c r="F933" i="1"/>
  <c r="F939" i="1"/>
  <c r="F945" i="1"/>
  <c r="F950" i="1"/>
  <c r="F955" i="1"/>
  <c r="F961" i="1"/>
  <c r="F966" i="1"/>
  <c r="F971" i="1"/>
  <c r="F977" i="1"/>
  <c r="F982" i="1"/>
  <c r="F987" i="1"/>
  <c r="F993" i="1"/>
  <c r="F998" i="1"/>
  <c r="F1003" i="1"/>
  <c r="F1009" i="1"/>
  <c r="F1014" i="1"/>
  <c r="F1019" i="1"/>
  <c r="F1025" i="1"/>
  <c r="F1030" i="1"/>
  <c r="F1035" i="1"/>
  <c r="F1041" i="1"/>
  <c r="F1046" i="1"/>
  <c r="F1051" i="1"/>
  <c r="F1057" i="1"/>
  <c r="F1062" i="1"/>
  <c r="F1067" i="1"/>
  <c r="F1073" i="1"/>
  <c r="F1078" i="1"/>
  <c r="F1083" i="1"/>
  <c r="F1089" i="1"/>
  <c r="F1094" i="1"/>
  <c r="F1099" i="1"/>
  <c r="F1105" i="1"/>
  <c r="F1110" i="1"/>
  <c r="F1115" i="1"/>
  <c r="F1121" i="1"/>
  <c r="F1126" i="1"/>
  <c r="F1131" i="1"/>
  <c r="F1137" i="1"/>
  <c r="F1142" i="1"/>
  <c r="F1147" i="1"/>
  <c r="F1153" i="1"/>
  <c r="F1158" i="1"/>
  <c r="F1163" i="1"/>
  <c r="F1169" i="1"/>
  <c r="F1174" i="1"/>
  <c r="F1179" i="1"/>
  <c r="F1185" i="1"/>
  <c r="F1190" i="1"/>
  <c r="F1195" i="1"/>
  <c r="F1201" i="1"/>
  <c r="F1206" i="1"/>
  <c r="F26" i="1"/>
  <c r="F66" i="1"/>
  <c r="F110" i="1"/>
  <c r="F154" i="1"/>
  <c r="F194" i="1"/>
  <c r="F238" i="1"/>
  <c r="F282" i="1"/>
  <c r="F322" i="1"/>
  <c r="F348" i="1"/>
  <c r="F359" i="1"/>
  <c r="F369" i="1"/>
  <c r="F380" i="1"/>
  <c r="F391" i="1"/>
  <c r="F401" i="1"/>
  <c r="F412" i="1"/>
  <c r="F423" i="1"/>
  <c r="F433" i="1"/>
  <c r="F444" i="1"/>
  <c r="F455" i="1"/>
  <c r="F465" i="1"/>
  <c r="F476" i="1"/>
  <c r="F487" i="1"/>
  <c r="F497" i="1"/>
  <c r="F508" i="1"/>
  <c r="F519" i="1"/>
  <c r="F529" i="1"/>
  <c r="F540" i="1"/>
  <c r="F551" i="1"/>
  <c r="F561" i="1"/>
  <c r="F572" i="1"/>
  <c r="F583" i="1"/>
  <c r="F593" i="1"/>
  <c r="F604" i="1"/>
  <c r="F615" i="1"/>
  <c r="F625" i="1"/>
  <c r="F636" i="1"/>
  <c r="F647" i="1"/>
  <c r="F657" i="1"/>
  <c r="F668" i="1"/>
  <c r="F679" i="1"/>
  <c r="F689" i="1"/>
  <c r="F700" i="1"/>
  <c r="F711" i="1"/>
  <c r="F721" i="1"/>
  <c r="F732" i="1"/>
  <c r="F743" i="1"/>
  <c r="F753" i="1"/>
  <c r="F764" i="1"/>
  <c r="F775" i="1"/>
  <c r="F785" i="1"/>
  <c r="F796" i="1"/>
  <c r="F807" i="1"/>
  <c r="F815" i="1"/>
  <c r="F821" i="1"/>
  <c r="F828" i="1"/>
  <c r="F836" i="1"/>
  <c r="F843" i="1"/>
  <c r="F849" i="1"/>
  <c r="F857" i="1"/>
  <c r="F864" i="1"/>
  <c r="F871" i="1"/>
  <c r="F879" i="1"/>
  <c r="F885" i="1"/>
  <c r="F892" i="1"/>
  <c r="F900" i="1"/>
  <c r="F907" i="1"/>
  <c r="F913" i="1"/>
  <c r="F921" i="1"/>
  <c r="F928" i="1"/>
  <c r="F935" i="1"/>
  <c r="F941" i="1"/>
  <c r="F946" i="1"/>
  <c r="F951" i="1"/>
  <c r="F957" i="1"/>
  <c r="F962" i="1"/>
  <c r="F967" i="1"/>
  <c r="F973" i="1"/>
  <c r="F978" i="1"/>
  <c r="F983" i="1"/>
  <c r="F989" i="1"/>
  <c r="F994" i="1"/>
  <c r="F999" i="1"/>
  <c r="F1005" i="1"/>
  <c r="F1010" i="1"/>
  <c r="F1015" i="1"/>
  <c r="F1021" i="1"/>
  <c r="F1026" i="1"/>
  <c r="F1031" i="1"/>
  <c r="F1037" i="1"/>
  <c r="F1042" i="1"/>
  <c r="F1047" i="1"/>
  <c r="F1053" i="1"/>
  <c r="F1058" i="1"/>
  <c r="F1063" i="1"/>
  <c r="F1069" i="1"/>
  <c r="F1074" i="1"/>
  <c r="F1079" i="1"/>
  <c r="F1085" i="1"/>
  <c r="F1090" i="1"/>
  <c r="F1095" i="1"/>
  <c r="F1101" i="1"/>
  <c r="F1106" i="1"/>
  <c r="F1111" i="1"/>
  <c r="F1117" i="1"/>
  <c r="F1122" i="1"/>
  <c r="F1127" i="1"/>
  <c r="F1133" i="1"/>
  <c r="F1138" i="1"/>
  <c r="F1143" i="1"/>
  <c r="F1149" i="1"/>
  <c r="F1154" i="1"/>
  <c r="F1159" i="1"/>
  <c r="F1165" i="1"/>
  <c r="F1170" i="1"/>
  <c r="F1175" i="1"/>
  <c r="F1181" i="1"/>
  <c r="F1186" i="1"/>
  <c r="F1191" i="1"/>
  <c r="F1197" i="1"/>
  <c r="F1202" i="1"/>
  <c r="F1207" i="1"/>
  <c r="F1213" i="1"/>
  <c r="F1218" i="1"/>
  <c r="F1223" i="1"/>
  <c r="F1229" i="1"/>
  <c r="F1234" i="1"/>
  <c r="F1239" i="1"/>
  <c r="F1245" i="1"/>
  <c r="F1250" i="1"/>
  <c r="F1255" i="1"/>
  <c r="F1261" i="1"/>
  <c r="F1266" i="1"/>
  <c r="F1271" i="1"/>
  <c r="F1277" i="1"/>
  <c r="F1282" i="1"/>
  <c r="F1287" i="1"/>
  <c r="F1293" i="1"/>
  <c r="F1298" i="1"/>
  <c r="F1303" i="1"/>
  <c r="F1309" i="1"/>
  <c r="F1314" i="1"/>
  <c r="F1319" i="1"/>
  <c r="F1325" i="1"/>
  <c r="F1330" i="1"/>
  <c r="F1335" i="1"/>
  <c r="F1341" i="1"/>
  <c r="F1346" i="1"/>
  <c r="F1351" i="1"/>
  <c r="F1357" i="1"/>
  <c r="F1362" i="1"/>
  <c r="F1367" i="1"/>
  <c r="F1373" i="1"/>
  <c r="F1378" i="1"/>
  <c r="F1383" i="1"/>
  <c r="F1389" i="1"/>
  <c r="F1394" i="1"/>
  <c r="F1399" i="1"/>
  <c r="F1405" i="1"/>
  <c r="F1410" i="1"/>
  <c r="F1415" i="1"/>
  <c r="F1421" i="1"/>
  <c r="F1426" i="1"/>
  <c r="F1431" i="1"/>
  <c r="F1437" i="1"/>
  <c r="F1442" i="1"/>
  <c r="F1447" i="1"/>
  <c r="F1453" i="1"/>
  <c r="F1458" i="1"/>
  <c r="F1463" i="1"/>
  <c r="F1469" i="1"/>
  <c r="F42" i="1"/>
  <c r="F126" i="1"/>
  <c r="F210" i="1"/>
  <c r="F298" i="1"/>
  <c r="F352" i="1"/>
  <c r="F373" i="1"/>
  <c r="F395" i="1"/>
  <c r="F416" i="1"/>
  <c r="F437" i="1"/>
  <c r="F459" i="1"/>
  <c r="F480" i="1"/>
  <c r="F501" i="1"/>
  <c r="F523" i="1"/>
  <c r="F544" i="1"/>
  <c r="F565" i="1"/>
  <c r="F587" i="1"/>
  <c r="F608" i="1"/>
  <c r="F629" i="1"/>
  <c r="F651" i="1"/>
  <c r="F672" i="1"/>
  <c r="F693" i="1"/>
  <c r="F715" i="1"/>
  <c r="F736" i="1"/>
  <c r="F757" i="1"/>
  <c r="F779" i="1"/>
  <c r="F800" i="1"/>
  <c r="F816" i="1"/>
  <c r="F831" i="1"/>
  <c r="F844" i="1"/>
  <c r="F859" i="1"/>
  <c r="F873" i="1"/>
  <c r="F887" i="1"/>
  <c r="F901" i="1"/>
  <c r="F916" i="1"/>
  <c r="F929" i="1"/>
  <c r="F942" i="1"/>
  <c r="F953" i="1"/>
  <c r="F963" i="1"/>
  <c r="F974" i="1"/>
  <c r="F985" i="1"/>
  <c r="F995" i="1"/>
  <c r="F1006" i="1"/>
  <c r="F1017" i="1"/>
  <c r="F1027" i="1"/>
  <c r="F1038" i="1"/>
  <c r="F1049" i="1"/>
  <c r="F1059" i="1"/>
  <c r="F1070" i="1"/>
  <c r="F1081" i="1"/>
  <c r="F1091" i="1"/>
  <c r="F1102" i="1"/>
  <c r="F1113" i="1"/>
  <c r="F1123" i="1"/>
  <c r="F1134" i="1"/>
  <c r="F1145" i="1"/>
  <c r="F1155" i="1"/>
  <c r="F1166" i="1"/>
  <c r="F1177" i="1"/>
  <c r="F1187" i="1"/>
  <c r="F1198" i="1"/>
  <c r="F1209" i="1"/>
  <c r="F1215" i="1"/>
  <c r="F1222" i="1"/>
  <c r="F1230" i="1"/>
  <c r="F1237" i="1"/>
  <c r="F1243" i="1"/>
  <c r="F1251" i="1"/>
  <c r="F1258" i="1"/>
  <c r="F1265" i="1"/>
  <c r="F1273" i="1"/>
  <c r="F1279" i="1"/>
  <c r="F1286" i="1"/>
  <c r="F1294" i="1"/>
  <c r="F1301" i="1"/>
  <c r="F1307" i="1"/>
  <c r="F1315" i="1"/>
  <c r="F1322" i="1"/>
  <c r="F1329" i="1"/>
  <c r="F1337" i="1"/>
  <c r="F1343" i="1"/>
  <c r="F1350" i="1"/>
  <c r="F1358" i="1"/>
  <c r="F1365" i="1"/>
  <c r="F1371" i="1"/>
  <c r="F1379" i="1"/>
  <c r="F1386" i="1"/>
  <c r="F1393" i="1"/>
  <c r="F1401" i="1"/>
  <c r="F1407" i="1"/>
  <c r="F1414" i="1"/>
  <c r="F1422" i="1"/>
  <c r="F1429" i="1"/>
  <c r="F1435" i="1"/>
  <c r="F1443" i="1"/>
  <c r="F1450" i="1"/>
  <c r="F1457" i="1"/>
  <c r="F1465" i="1"/>
  <c r="F1471" i="1"/>
  <c r="F1477" i="1"/>
  <c r="F1482" i="1"/>
  <c r="F1487" i="1"/>
  <c r="F1493" i="1"/>
  <c r="F1498" i="1"/>
  <c r="F1503" i="1"/>
  <c r="F1509" i="1"/>
  <c r="F1514" i="1"/>
  <c r="F1519" i="1"/>
  <c r="F1525" i="1"/>
  <c r="F1530" i="1"/>
  <c r="F1535" i="1"/>
  <c r="F1541" i="1"/>
  <c r="F1546" i="1"/>
  <c r="F1551" i="1"/>
  <c r="F1557" i="1"/>
  <c r="F1562" i="1"/>
  <c r="F1567" i="1"/>
  <c r="F1573" i="1"/>
  <c r="F1578" i="1"/>
  <c r="F1583" i="1"/>
  <c r="F1589" i="1"/>
  <c r="F1594" i="1"/>
  <c r="F1599" i="1"/>
  <c r="F1605" i="1"/>
  <c r="F1610" i="1"/>
  <c r="F1615" i="1"/>
  <c r="F2" i="1"/>
  <c r="F1595" i="1"/>
  <c r="F1606" i="1"/>
  <c r="F170" i="1"/>
  <c r="F363" i="1"/>
  <c r="F405" i="1"/>
  <c r="F448" i="1"/>
  <c r="F491" i="1"/>
  <c r="F533" i="1"/>
  <c r="F576" i="1"/>
  <c r="F619" i="1"/>
  <c r="F661" i="1"/>
  <c r="F704" i="1"/>
  <c r="F747" i="1"/>
  <c r="F789" i="1"/>
  <c r="F823" i="1"/>
  <c r="F852" i="1"/>
  <c r="F880" i="1"/>
  <c r="F908" i="1"/>
  <c r="F937" i="1"/>
  <c r="F958" i="1"/>
  <c r="F979" i="1"/>
  <c r="F1001" i="1"/>
  <c r="F1022" i="1"/>
  <c r="F1043" i="1"/>
  <c r="F1065" i="1"/>
  <c r="F1086" i="1"/>
  <c r="F1107" i="1"/>
  <c r="F1129" i="1"/>
  <c r="F1150" i="1"/>
  <c r="F1161" i="1"/>
  <c r="F1182" i="1"/>
  <c r="F1203" i="1"/>
  <c r="F1226" i="1"/>
  <c r="F1241" i="1"/>
  <c r="F1247" i="1"/>
  <c r="F1262" i="1"/>
  <c r="F1275" i="1"/>
  <c r="F1290" i="1"/>
  <c r="F1305" i="1"/>
  <c r="F1318" i="1"/>
  <c r="F1333" i="1"/>
  <c r="F1347" i="1"/>
  <c r="F1361" i="1"/>
  <c r="F1375" i="1"/>
  <c r="F1390" i="1"/>
  <c r="F1403" i="1"/>
  <c r="F1411" i="1"/>
  <c r="F1425" i="1"/>
  <c r="F1439" i="1"/>
  <c r="F1461" i="1"/>
  <c r="F1474" i="1"/>
  <c r="F1485" i="1"/>
  <c r="F1495" i="1"/>
  <c r="F1506" i="1"/>
  <c r="F1517" i="1"/>
  <c r="F1527" i="1"/>
  <c r="F1538" i="1"/>
  <c r="F1549" i="1"/>
  <c r="F1559" i="1"/>
  <c r="F1570" i="1"/>
  <c r="F1581" i="1"/>
  <c r="F1591" i="1"/>
  <c r="F1597" i="1"/>
  <c r="F1607" i="1"/>
  <c r="F1618" i="1"/>
  <c r="F174" i="1"/>
  <c r="F343" i="1"/>
  <c r="F364" i="1"/>
  <c r="F407" i="1"/>
  <c r="F471" i="1"/>
  <c r="F492" i="1"/>
  <c r="F535" i="1"/>
  <c r="F556" i="1"/>
  <c r="F577" i="1"/>
  <c r="F599" i="1"/>
  <c r="F620" i="1"/>
  <c r="F641" i="1"/>
  <c r="F663" i="1"/>
  <c r="F684" i="1"/>
  <c r="F705" i="1"/>
  <c r="F727" i="1"/>
  <c r="F748" i="1"/>
  <c r="F791" i="1"/>
  <c r="F825" i="1"/>
  <c r="F853" i="1"/>
  <c r="F881" i="1"/>
  <c r="F911" i="1"/>
  <c r="F938" i="1"/>
  <c r="F959" i="1"/>
  <c r="F981" i="1"/>
  <c r="F1002" i="1"/>
  <c r="F1023" i="1"/>
  <c r="F1045" i="1"/>
  <c r="F1066" i="1"/>
  <c r="F1087" i="1"/>
  <c r="F1098" i="1"/>
  <c r="F1130" i="1"/>
  <c r="F1151" i="1"/>
  <c r="F1173" i="1"/>
  <c r="F1194" i="1"/>
  <c r="F1214" i="1"/>
  <c r="F1227" i="1"/>
  <c r="F1242" i="1"/>
  <c r="F1249" i="1"/>
  <c r="F1263" i="1"/>
  <c r="F1278" i="1"/>
  <c r="F1299" i="1"/>
  <c r="F1313" i="1"/>
  <c r="F1321" i="1"/>
  <c r="F1334" i="1"/>
  <c r="F1355" i="1"/>
  <c r="F1370" i="1"/>
  <c r="F1385" i="1"/>
  <c r="F1398" i="1"/>
  <c r="F1406" i="1"/>
  <c r="F1419" i="1"/>
  <c r="F1434" i="1"/>
  <c r="F1449" i="1"/>
  <c r="F1462" i="1"/>
  <c r="F1475" i="1"/>
  <c r="F1486" i="1"/>
  <c r="F1497" i="1"/>
  <c r="F1507" i="1"/>
  <c r="F1518" i="1"/>
  <c r="F1523" i="1"/>
  <c r="F1534" i="1"/>
  <c r="F1545" i="1"/>
  <c r="F1555" i="1"/>
  <c r="F1566" i="1"/>
  <c r="F1577" i="1"/>
  <c r="F1587" i="1"/>
  <c r="F1598" i="1"/>
  <c r="F1609" i="1"/>
  <c r="F1619" i="1"/>
  <c r="F46" i="1"/>
  <c r="F130" i="1"/>
  <c r="F218" i="1"/>
  <c r="F302" i="1"/>
  <c r="F353" i="1"/>
  <c r="F375" i="1"/>
  <c r="F396" i="1"/>
  <c r="F417" i="1"/>
  <c r="F439" i="1"/>
  <c r="F460" i="1"/>
  <c r="F481" i="1"/>
  <c r="F503" i="1"/>
  <c r="F524" i="1"/>
  <c r="F545" i="1"/>
  <c r="F567" i="1"/>
  <c r="F588" i="1"/>
  <c r="F609" i="1"/>
  <c r="F631" i="1"/>
  <c r="F652" i="1"/>
  <c r="F673" i="1"/>
  <c r="F695" i="1"/>
  <c r="F716" i="1"/>
  <c r="F737" i="1"/>
  <c r="F759" i="1"/>
  <c r="F780" i="1"/>
  <c r="F801" i="1"/>
  <c r="F817" i="1"/>
  <c r="F832" i="1"/>
  <c r="F847" i="1"/>
  <c r="F860" i="1"/>
  <c r="F875" i="1"/>
  <c r="F889" i="1"/>
  <c r="F903" i="1"/>
  <c r="F917" i="1"/>
  <c r="F932" i="1"/>
  <c r="F943" i="1"/>
  <c r="F954" i="1"/>
  <c r="F965" i="1"/>
  <c r="F975" i="1"/>
  <c r="F986" i="1"/>
  <c r="F997" i="1"/>
  <c r="F1007" i="1"/>
  <c r="F1018" i="1"/>
  <c r="F1029" i="1"/>
  <c r="F1039" i="1"/>
  <c r="F1050" i="1"/>
  <c r="F1061" i="1"/>
  <c r="F1071" i="1"/>
  <c r="F1082" i="1"/>
  <c r="F1093" i="1"/>
  <c r="F1103" i="1"/>
  <c r="F1114" i="1"/>
  <c r="F1125" i="1"/>
  <c r="F1135" i="1"/>
  <c r="F1146" i="1"/>
  <c r="F1157" i="1"/>
  <c r="F1167" i="1"/>
  <c r="F1178" i="1"/>
  <c r="F1189" i="1"/>
  <c r="F1199" i="1"/>
  <c r="F1210" i="1"/>
  <c r="F1217" i="1"/>
  <c r="F1225" i="1"/>
  <c r="F1231" i="1"/>
  <c r="F1238" i="1"/>
  <c r="F1246" i="1"/>
  <c r="F1253" i="1"/>
  <c r="F1259" i="1"/>
  <c r="F1267" i="1"/>
  <c r="F1274" i="1"/>
  <c r="F1281" i="1"/>
  <c r="F1289" i="1"/>
  <c r="F1295" i="1"/>
  <c r="F1302" i="1"/>
  <c r="F1310" i="1"/>
  <c r="F1317" i="1"/>
  <c r="F1323" i="1"/>
  <c r="F1331" i="1"/>
  <c r="F1338" i="1"/>
  <c r="F1345" i="1"/>
  <c r="F1353" i="1"/>
  <c r="F1359" i="1"/>
  <c r="F1366" i="1"/>
  <c r="F1374" i="1"/>
  <c r="F1381" i="1"/>
  <c r="F1387" i="1"/>
  <c r="F1395" i="1"/>
  <c r="F1402" i="1"/>
  <c r="F1409" i="1"/>
  <c r="F1417" i="1"/>
  <c r="F1423" i="1"/>
  <c r="F1430" i="1"/>
  <c r="F1438" i="1"/>
  <c r="F1445" i="1"/>
  <c r="F1451" i="1"/>
  <c r="F1459" i="1"/>
  <c r="F1466" i="1"/>
  <c r="F1473" i="1"/>
  <c r="F1478" i="1"/>
  <c r="F1483" i="1"/>
  <c r="F1489" i="1"/>
  <c r="F1494" i="1"/>
  <c r="F1499" i="1"/>
  <c r="F1505" i="1"/>
  <c r="F1510" i="1"/>
  <c r="F1515" i="1"/>
  <c r="F1521" i="1"/>
  <c r="F1526" i="1"/>
  <c r="F1531" i="1"/>
  <c r="F1537" i="1"/>
  <c r="F1542" i="1"/>
  <c r="F1547" i="1"/>
  <c r="F1553" i="1"/>
  <c r="F1558" i="1"/>
  <c r="F1563" i="1"/>
  <c r="F1569" i="1"/>
  <c r="F1574" i="1"/>
  <c r="F1579" i="1"/>
  <c r="F1585" i="1"/>
  <c r="F1590" i="1"/>
  <c r="F1601" i="1"/>
  <c r="F1611" i="1"/>
  <c r="F1617" i="1"/>
  <c r="F82" i="1"/>
  <c r="F254" i="1"/>
  <c r="F338" i="1"/>
  <c r="F384" i="1"/>
  <c r="F427" i="1"/>
  <c r="F469" i="1"/>
  <c r="F512" i="1"/>
  <c r="F555" i="1"/>
  <c r="F597" i="1"/>
  <c r="F640" i="1"/>
  <c r="F683" i="1"/>
  <c r="F725" i="1"/>
  <c r="F768" i="1"/>
  <c r="F809" i="1"/>
  <c r="F837" i="1"/>
  <c r="F865" i="1"/>
  <c r="F895" i="1"/>
  <c r="F923" i="1"/>
  <c r="F947" i="1"/>
  <c r="F969" i="1"/>
  <c r="F990" i="1"/>
  <c r="F1011" i="1"/>
  <c r="F1033" i="1"/>
  <c r="F1054" i="1"/>
  <c r="F1075" i="1"/>
  <c r="F1097" i="1"/>
  <c r="F1118" i="1"/>
  <c r="F1139" i="1"/>
  <c r="F1171" i="1"/>
  <c r="F1193" i="1"/>
  <c r="F1211" i="1"/>
  <c r="F1219" i="1"/>
  <c r="F1233" i="1"/>
  <c r="F1254" i="1"/>
  <c r="F1269" i="1"/>
  <c r="F1283" i="1"/>
  <c r="F1297" i="1"/>
  <c r="F1311" i="1"/>
  <c r="F1326" i="1"/>
  <c r="F1339" i="1"/>
  <c r="F1354" i="1"/>
  <c r="F1369" i="1"/>
  <c r="F1382" i="1"/>
  <c r="F1397" i="1"/>
  <c r="F1418" i="1"/>
  <c r="F1433" i="1"/>
  <c r="F1446" i="1"/>
  <c r="F1454" i="1"/>
  <c r="F1467" i="1"/>
  <c r="F1479" i="1"/>
  <c r="F1490" i="1"/>
  <c r="F1501" i="1"/>
  <c r="F1511" i="1"/>
  <c r="F1522" i="1"/>
  <c r="F1533" i="1"/>
  <c r="F1543" i="1"/>
  <c r="F1554" i="1"/>
  <c r="F1565" i="1"/>
  <c r="F1575" i="1"/>
  <c r="F1586" i="1"/>
  <c r="F1602" i="1"/>
  <c r="F1613" i="1"/>
  <c r="F90" i="1"/>
  <c r="F258" i="1"/>
  <c r="F385" i="1"/>
  <c r="F428" i="1"/>
  <c r="F449" i="1"/>
  <c r="F513" i="1"/>
  <c r="F769" i="1"/>
  <c r="F811" i="1"/>
  <c r="F839" i="1"/>
  <c r="F868" i="1"/>
  <c r="F896" i="1"/>
  <c r="F924" i="1"/>
  <c r="F949" i="1"/>
  <c r="F970" i="1"/>
  <c r="F991" i="1"/>
  <c r="F1013" i="1"/>
  <c r="F1034" i="1"/>
  <c r="F1055" i="1"/>
  <c r="F1077" i="1"/>
  <c r="F1109" i="1"/>
  <c r="F1119" i="1"/>
  <c r="F1141" i="1"/>
  <c r="F1162" i="1"/>
  <c r="F1183" i="1"/>
  <c r="F1205" i="1"/>
  <c r="F1221" i="1"/>
  <c r="F1235" i="1"/>
  <c r="F1257" i="1"/>
  <c r="F1270" i="1"/>
  <c r="F1285" i="1"/>
  <c r="F1291" i="1"/>
  <c r="F1306" i="1"/>
  <c r="F1327" i="1"/>
  <c r="F1342" i="1"/>
  <c r="F1349" i="1"/>
  <c r="F1363" i="1"/>
  <c r="F1377" i="1"/>
  <c r="F1391" i="1"/>
  <c r="F1413" i="1"/>
  <c r="F1427" i="1"/>
  <c r="F1441" i="1"/>
  <c r="F1455" i="1"/>
  <c r="F1470" i="1"/>
  <c r="F1481" i="1"/>
  <c r="F1491" i="1"/>
  <c r="F1502" i="1"/>
  <c r="F1513" i="1"/>
  <c r="F1529" i="1"/>
  <c r="F1539" i="1"/>
  <c r="F1550" i="1"/>
  <c r="F1561" i="1"/>
  <c r="F1571" i="1"/>
  <c r="F1582" i="1"/>
  <c r="F1593" i="1"/>
  <c r="F1603" i="1"/>
  <c r="F1614" i="1"/>
</calcChain>
</file>

<file path=xl/sharedStrings.xml><?xml version="1.0" encoding="utf-8"?>
<sst xmlns="http://schemas.openxmlformats.org/spreadsheetml/2006/main" count="3418" uniqueCount="1785">
  <si>
    <t>ABRIGO BLINDADO CHAVE SEC P/TR 300KVA</t>
  </si>
  <si>
    <t>CJ</t>
  </si>
  <si>
    <t>ABRIGO BLINDADO P TRAFO ATÉ 750KVA</t>
  </si>
  <si>
    <t>ADAPTADOR APC 15KV  50MM2</t>
  </si>
  <si>
    <t>PC</t>
  </si>
  <si>
    <t>ADAPTADOR APC 15KV 120MM2</t>
  </si>
  <si>
    <t>ADAPTADOR APC 15KV 185MM</t>
  </si>
  <si>
    <t>ADAPTADOR APC 15KV 240MM2</t>
  </si>
  <si>
    <t>ADAPTADOR APC 15KV 400MM2</t>
  </si>
  <si>
    <t>ADAPTADOR APC 25KV 185MM2</t>
  </si>
  <si>
    <t>PÇ</t>
  </si>
  <si>
    <t>ADAPTADOR P/ BRAÇO TIPO CURTO 48MM/25MM</t>
  </si>
  <si>
    <t>AFASTADOR ARMACAO SECUNDARIA 500MM</t>
  </si>
  <si>
    <t>ALCA CONECTOR ESTRIBO ABERTA</t>
  </si>
  <si>
    <t>ALCA CONECTOR ESTRIBO FECHADA 1/0AWG</t>
  </si>
  <si>
    <t>ALCA CONECTOR ESTRIBO FECHADA 2AWG</t>
  </si>
  <si>
    <t>ALÇADIST</t>
  </si>
  <si>
    <t>ALÇA DE DISTRIBUIÇÃO</t>
  </si>
  <si>
    <t>ALCA P/ LANÇAMENTO DE CABO</t>
  </si>
  <si>
    <t>ALCA PREF CB CA/CAL  10MM2 MULTIPLEX</t>
  </si>
  <si>
    <t>ALCA PREF CB CA/CAL  16MM2 MULTIPLEX</t>
  </si>
  <si>
    <t>ALCA PREF CB CA/CAL  25MM2 MULTIPLEX</t>
  </si>
  <si>
    <t>ALCA PREF CB CA/CAL  35MM2 MULTIPLEX</t>
  </si>
  <si>
    <t>ALCA PREF CB CA/CAL  70MM2 MULTIPLEX</t>
  </si>
  <si>
    <t>ALÇA PREF DISTRIB 1N5 ACO</t>
  </si>
  <si>
    <t>ALCA PREF DISTRIB CB CA/CAA  21MM2(4)</t>
  </si>
  <si>
    <t>ALCA PREF DISTRIB CB CA/CAA  34MM2(2)</t>
  </si>
  <si>
    <t>ALCA PREF DISTRIB CB CA/CAA  53MM2(1/0)</t>
  </si>
  <si>
    <t>ALCA PREF DISTRIB CB CA/CAA 107MM2(4/0)</t>
  </si>
  <si>
    <t>ALCA PREF DISTRIB CB CA/CAA 170MM2(336)</t>
  </si>
  <si>
    <t>ALCA PREF ESTAI P/ CB ACO 6,4MM</t>
  </si>
  <si>
    <t>ALCA PREF ESTAI P/ CB ACO 9,5MM</t>
  </si>
  <si>
    <t>ALCA PREF OLHAL DIST CB CA/CAA  21MM2</t>
  </si>
  <si>
    <t>ALCA PREF OLHAL DIST CB CA/CAA  34MM2</t>
  </si>
  <si>
    <t>ALCA PREF OLHAL DIST CB CA/CAA  54MM2</t>
  </si>
  <si>
    <t>ALCA PREF OLHAL DIST CB CA/CAA 170MM2</t>
  </si>
  <si>
    <t>ANEL DE BORRACHA 40MM</t>
  </si>
  <si>
    <t>ANEL DE BORRACHA 60MM</t>
  </si>
  <si>
    <t>ANEL ELASTOMERICO AMARRACAO ISOL. PINO</t>
  </si>
  <si>
    <t>KG</t>
  </si>
  <si>
    <t>ARAME RECOZIDO 18 BWG</t>
  </si>
  <si>
    <t>ARANDELA ARX - BAXTON</t>
  </si>
  <si>
    <t>AREIA LAVADA</t>
  </si>
  <si>
    <t>M3</t>
  </si>
  <si>
    <t>ARMACAO SECUNDARIA 1 ESTRIBO C/ HASTE</t>
  </si>
  <si>
    <t>ARMACAO SECUNDARIA 2 ESTRIBO C/ HASTE</t>
  </si>
  <si>
    <t>ARRUELA ALUMINIO  20MM</t>
  </si>
  <si>
    <t>ARRUELA ALUMINIO  25MM 3/4P</t>
  </si>
  <si>
    <t>ARRUELA ALUMINIO  40MM</t>
  </si>
  <si>
    <t>ARRUELA ALUMINIO  50MM 2.1/2P</t>
  </si>
  <si>
    <t>ARRUELA ALUMINIO  60MM</t>
  </si>
  <si>
    <t>ARRUELA ALUMINIO  75MM 2.1/2P</t>
  </si>
  <si>
    <t>ARRUELA ALUMINIO  85MM 3P</t>
  </si>
  <si>
    <t>ARRUELA ALUMINIO 100MM 4P</t>
  </si>
  <si>
    <t>ARRUELA ALUMINIO 110MM 4P</t>
  </si>
  <si>
    <t>ARRUELA LISA DE 1/4</t>
  </si>
  <si>
    <t>ARRUELA LISA DE 3/8</t>
  </si>
  <si>
    <t>ARRUELA LISA DE 5/16</t>
  </si>
  <si>
    <t>ARRUELA LISA PARA PARAFUSO 5/8"</t>
  </si>
  <si>
    <t>ARRUELA LISA ZINCADA 5/16</t>
  </si>
  <si>
    <t>ARRUELA LOSANGULAR C/ PINO DE 1/4</t>
  </si>
  <si>
    <t>ARRUELA PRESSÃO PARA PARAFUSO 5/8"</t>
  </si>
  <si>
    <t>ARRUELA QUADRADA 38X18X3MM</t>
  </si>
  <si>
    <t>ARRUELA VEDACAO  32MM</t>
  </si>
  <si>
    <t>ARRUELA VEDACAO  40MM</t>
  </si>
  <si>
    <t>ARRUELA VEDACAO  50MM</t>
  </si>
  <si>
    <t>ARRUELA VEDACAO  60MM</t>
  </si>
  <si>
    <t>ARRUELA VEDACAO  75MM</t>
  </si>
  <si>
    <t>ARRUELA VEDACAO 100MM</t>
  </si>
  <si>
    <t>ARRUELA VEDACAO FLANGE 3.1/2x3/4</t>
  </si>
  <si>
    <t>ATERRAMENTO</t>
  </si>
  <si>
    <t>AUTO TRAFO DE 15 KVA 380/500 V</t>
  </si>
  <si>
    <t>AUTO TRAFO DE 30KVA A SECO</t>
  </si>
  <si>
    <t>AUTO TRAFO DE 45KVA 380/220 - 220/127</t>
  </si>
  <si>
    <t>AUTO TRAFO DE 75KVA ENT 220V SAIDA 380V</t>
  </si>
  <si>
    <t>BALIZADOR DECORATIVO 50CM - BLX 50</t>
  </si>
  <si>
    <t>BARRA COBRE ROSQUEADA 3/8 - 2 METROS</t>
  </si>
  <si>
    <t>BARRA DE ACO CA-60-B DN 5,0</t>
  </si>
  <si>
    <t>BARRA DE ACO CA-60-B DN 7,0</t>
  </si>
  <si>
    <t>BARRA DE COBRE POLIMETAL 5/8" X4" X50mm</t>
  </si>
  <si>
    <t>BARRA ROSCADA 5/16X3M</t>
  </si>
  <si>
    <t>BARRAMENTO COBRE - BUCHA TRANSFORMADOR</t>
  </si>
  <si>
    <t>BARRAMENTO DERIVAÇÃO TIPO 1 - 03 POLOS</t>
  </si>
  <si>
    <t>BARRAMENTO DERIVAÇÃO TIPO 2 - 05 POLOS</t>
  </si>
  <si>
    <t>BARRAMENTO DERIVAÇÃO TIPO 3 - 08 POLOS</t>
  </si>
  <si>
    <t>BARRAMENTO ISOLADO TRIF+NEUTRO 181mm2</t>
  </si>
  <si>
    <t>BARRAMENTO ISOLADO TRIF+NEUTRO 242mm2</t>
  </si>
  <si>
    <t>BARRAMENTO ISOLADO TRIF+NEUTRO 321mm2</t>
  </si>
  <si>
    <t>BARRAMENTO ISOLADO TRIF+NEUTRO 484mm2</t>
  </si>
  <si>
    <t>BARRAMENTO ISOLADO TRIF+NEUTRO 665mm2</t>
  </si>
  <si>
    <t>BARRAMENTO QUAD BQX 15KV 200A</t>
  </si>
  <si>
    <t>BARRAMENTO QUAD BQX 15KV 200A LOAD</t>
  </si>
  <si>
    <t>BARRAMENTO</t>
  </si>
  <si>
    <t>BARRAMENTO TRIFÁSICO</t>
  </si>
  <si>
    <t>BARRAMENTO TRIPLEX BTX 15KV 200A</t>
  </si>
  <si>
    <t>BARRAMENTO TRIPLEX BTX 15KV 600A</t>
  </si>
  <si>
    <t>BARRAMENTO TRIPLEX BTX 25KV 200A - LOAD</t>
  </si>
  <si>
    <t>BASE 10A P/ RELE FOTOELETRICO</t>
  </si>
  <si>
    <t>BASE 50A P/ RELE FOTOELETRICO</t>
  </si>
  <si>
    <t>BASE COMPLETA PARA FUSIVEL DIAZED 2A</t>
  </si>
  <si>
    <t>BASE PREMOLDADA PARA QDP</t>
  </si>
  <si>
    <t>BASE PREMOLDADA TRAFO PEDESTAL</t>
  </si>
  <si>
    <t>BLOCO CIMENTO L=10CM - VAZADO</t>
  </si>
  <si>
    <t>UN</t>
  </si>
  <si>
    <t>BORNE PRISMATICO 01 CB CU/AL 120/240MM2</t>
  </si>
  <si>
    <t>BOX RETO DE 1.1/2</t>
  </si>
  <si>
    <t>BOX RETO DE 3/4</t>
  </si>
  <si>
    <t>BRAÇADEIRA DE  75MM</t>
  </si>
  <si>
    <t>BRAÇADEIRA DE 102MM</t>
  </si>
  <si>
    <t>BRAÇADEIRA DE NYLON 400x7x2MM</t>
  </si>
  <si>
    <t>BRAÇADEIRA PLASTICA CABO MULTIPLEXADO</t>
  </si>
  <si>
    <t>BRAÇADEIRA SUPORTE P/ MUFLA</t>
  </si>
  <si>
    <t>BRAÇADEIRA SUPORTE P/ MUFLA  50MM2</t>
  </si>
  <si>
    <t>BRAÇADEIRA SUPORTE P/ MUFLA 240MM2</t>
  </si>
  <si>
    <t>BRACO ANTI-BALANCO</t>
  </si>
  <si>
    <t>BRACO ANTI-BALANCO 35KV</t>
  </si>
  <si>
    <t>BRACO IP TIPO CURTO</t>
  </si>
  <si>
    <t>BRACO IP TIPO MEDIO</t>
  </si>
  <si>
    <t>BRACO IP TIPO PESADO</t>
  </si>
  <si>
    <t>BRAÇO PARA IP 48X3X3000MM</t>
  </si>
  <si>
    <t>BRACO SUPORTE C</t>
  </si>
  <si>
    <t>BRACO SUPORTE C 25KV</t>
  </si>
  <si>
    <t>BRACO SUPORTE C PARA 35KV</t>
  </si>
  <si>
    <t>BRACO SUPORTE C/GPO 25-70MM2 IT1</t>
  </si>
  <si>
    <t>BRACO SUPORTE C/GPO 6,5-9,5MM IT2</t>
  </si>
  <si>
    <t>BRACO SUPORTE L</t>
  </si>
  <si>
    <t>BRACO SUPORTE L 25KV</t>
  </si>
  <si>
    <t>BRACO SUPORTE L PARA 35KV</t>
  </si>
  <si>
    <t>BRACO SUPORTE TIPO J</t>
  </si>
  <si>
    <t>BRITA N.1</t>
  </si>
  <si>
    <t>BUCHA ALUMINIO  25MM 3/4P</t>
  </si>
  <si>
    <t>BUCHA ALUMINIO  32MM 1P</t>
  </si>
  <si>
    <t>BUCHA ALUMINIO  40MM 1.1/4P</t>
  </si>
  <si>
    <t>BUCHA ALUMINIO  50MM 1.1/2P</t>
  </si>
  <si>
    <t>BUCHA ALUMINIO  60MM 2.1/2P</t>
  </si>
  <si>
    <t>BUCHA ALUMINIO  75MM 2.1/2P</t>
  </si>
  <si>
    <t>BUCHA ALUMINIO  85MM 3P</t>
  </si>
  <si>
    <t>BUCHA ALUMINIO 100MM 4P</t>
  </si>
  <si>
    <t>BUCHA ALUMINIO 110MM 4P</t>
  </si>
  <si>
    <t>BUCHA DE NYLOM 10</t>
  </si>
  <si>
    <t>BUCHA DE NYLON S10 C/ PARAFUSO SEXTAVADO</t>
  </si>
  <si>
    <t>BUCHA DE NYLON S8 C/ PARAFUSO SEXTAVADO</t>
  </si>
  <si>
    <t>CABECOTE ALUMINIO  20MM 3/4P</t>
  </si>
  <si>
    <t>CABECOTE ALUMINIO  25MM 1P</t>
  </si>
  <si>
    <t>CABECOTE ALUMINIO  32MM 1.1/4P</t>
  </si>
  <si>
    <t>CABECOTE ALUMINIO  40MM 1.1/2P</t>
  </si>
  <si>
    <t>CABECOTE ALUMINIO  50MM 2P</t>
  </si>
  <si>
    <t>CABECOTE ALUMINIO  60MM 2P</t>
  </si>
  <si>
    <t>CABECOTE ALUMINIO  75MM 2.1/2P</t>
  </si>
  <si>
    <t>CABECOTE ALUMINIO  80MM 3P</t>
  </si>
  <si>
    <t>CABECOTE ALUMINIO 100MM 4P</t>
  </si>
  <si>
    <t>CABECOTE PVC  25MM 3/4P</t>
  </si>
  <si>
    <t>CABECOTE PVC  32MM 1P</t>
  </si>
  <si>
    <t>CABECOTE PVC  40MM 1.1/4P</t>
  </si>
  <si>
    <t>CABECOTE PVC  50MM 1.1/2P</t>
  </si>
  <si>
    <t>CABECOTE PVC  60MM 2P</t>
  </si>
  <si>
    <t>CABECOTE PVC  75MM 2.1/2P</t>
  </si>
  <si>
    <t>CABECOTE PVC  80MM 3P</t>
  </si>
  <si>
    <t>CABECOTE PVC 110MM 4P</t>
  </si>
  <si>
    <t>CABO ACO 6,4MM SM 7 FIOS ZINC</t>
  </si>
  <si>
    <t>CABO ACO HS ( 7 FIOS) 9,5MM</t>
  </si>
  <si>
    <t>CABO AL 1X 16MM2 XLPE 1KV</t>
  </si>
  <si>
    <t>M1</t>
  </si>
  <si>
    <t>CABO AL 1X 25MM2 XLPE 1KV</t>
  </si>
  <si>
    <t>MT</t>
  </si>
  <si>
    <t>CABO AL 1X 50MM2 15KV PROTEGIDO XLPE</t>
  </si>
  <si>
    <t>ML</t>
  </si>
  <si>
    <t>CABO AL 1X 50MM2 PROTEGIDO XLPE 25KV</t>
  </si>
  <si>
    <t>M</t>
  </si>
  <si>
    <t>CABO AL 1X 50MM2 XLPE 1KV</t>
  </si>
  <si>
    <t>CABO AL 1X 70MM2 XLPE 1KV</t>
  </si>
  <si>
    <t>CABO AL 1X120MM2 XLPE 1KV</t>
  </si>
  <si>
    <t>CABO AL 1X150MM2 15KV PROTEGIDO</t>
  </si>
  <si>
    <t>CABO AL 1X150MM2 PROTEGIDO XLPE 25KV</t>
  </si>
  <si>
    <t>CABO AL 1X150MM2 PROTEGIDO XLPE 35KV</t>
  </si>
  <si>
    <t>CABO AL 1X150MM2 PROTEGIDO XLPE 35KV - A</t>
  </si>
  <si>
    <t>CABO AL 1X150MM2 XLPE 1KV PRETO</t>
  </si>
  <si>
    <t>CABO AL 1X240MM2 15KV PROTEGIDO</t>
  </si>
  <si>
    <t>CABO AL 1X240MM2 XLPE 1KV</t>
  </si>
  <si>
    <t>CABO AL 3X 50+3/8P 15KV ISOLADO</t>
  </si>
  <si>
    <t>CABO AL 3X120+3/8P 15KV ISOLADO</t>
  </si>
  <si>
    <t>CABO AL 3X185+3/8P 15KV ISOLADO</t>
  </si>
  <si>
    <t>CABO AL 3X240+3/8P 15KV ISOLADO</t>
  </si>
  <si>
    <t>CABO AL ISOLADO  10MM XLPE 1KV</t>
  </si>
  <si>
    <t>CABO AL ISOLADO  16MM XLPE 1KV</t>
  </si>
  <si>
    <t>CABO AL ISOLADO  25MM XLPE 1KV</t>
  </si>
  <si>
    <t>CABO AL ISOLADO  35MM XLPE 1KV</t>
  </si>
  <si>
    <t>CABO AL ISOLADO  50MM XLPE 1KV</t>
  </si>
  <si>
    <t>CABO AL ISOLADO 1X 50MM 25KV XLPE</t>
  </si>
  <si>
    <t>CABO AL ISOLADO 1X 50MM 8.7/15KV XLPE</t>
  </si>
  <si>
    <t>CABO AL ISOLADO 1X120MM 8,7/15KV XLPE</t>
  </si>
  <si>
    <t>CABO AL ISOLADO 1X185MM 25KV XLPE</t>
  </si>
  <si>
    <t>CABO AL ISOLADO 1X185MM 8.7/15KV XLPE</t>
  </si>
  <si>
    <t>CABO AL ISOLADO 1X240MM 8.7/15KV XLPE</t>
  </si>
  <si>
    <t>CABO AL ISOLADO 1X400MM 8,7/15KV XLPE</t>
  </si>
  <si>
    <t>CABO CA   34MM2 (2) 7 FIOS (IRIS)</t>
  </si>
  <si>
    <t>CABO CA   53MM2 (1/0) 7 FIOS (POPPY)</t>
  </si>
  <si>
    <t>CABO CA  107MM2 (4/0) 7 FIOS (OXLIP)</t>
  </si>
  <si>
    <t>CABO CA  170MM2 (336) 19 FIOS (TULIP)</t>
  </si>
  <si>
    <t>CABO CAA  21MM2 (4) 6/1 (SWAN)</t>
  </si>
  <si>
    <t>CABO CAA  34MM2 (2) 6/1 (SPARROW)</t>
  </si>
  <si>
    <t>CABO CAA  53MM2 (1/0) 6/1 (RAVEN)</t>
  </si>
  <si>
    <t>CABO CAA 107MM2 (4/0) 6/1 (PENGUIN)</t>
  </si>
  <si>
    <t>CABO CAA 170MM2 (336) 26/7 (LINNET)</t>
  </si>
  <si>
    <t>CABO COBRE 2.5MM2 PVC 750V AMARELO</t>
  </si>
  <si>
    <t>CABO COBRE FLEXIVEL PP 1KV  3X 2,50MM2</t>
  </si>
  <si>
    <t>CABO COBRE FLEXIVEL PP 1KV  3X 4,00MM2</t>
  </si>
  <si>
    <t>CABO COBRE FLEXIVEL PP 1KV  3X 6,00MM2</t>
  </si>
  <si>
    <t>CABO COBRE FLEXIVEL PP 1KV  3X10,00MM2</t>
  </si>
  <si>
    <t>CABO COBRE FLEXIVEL PP 1KV  3X16,00MM2</t>
  </si>
  <si>
    <t>CABO COBRE FLEXIVEL PP 1KV  3X25,00MM2</t>
  </si>
  <si>
    <t>CABO COBRE FLEXIVEL PP 1KV  4 X 1,50MM2</t>
  </si>
  <si>
    <t>CABO COBRE FLEXIVEL PP 1KV  4X 2,50MM2</t>
  </si>
  <si>
    <t>CABO COBRE FLEXIVEL PP 1KV  4X16,00MM2</t>
  </si>
  <si>
    <t>CABO COBRE FLEXIVEL PP 1KV 10X 2,50MM2</t>
  </si>
  <si>
    <t>CABO CU EXTRAFLEX 1X120mm 1KV</t>
  </si>
  <si>
    <t>CABO CU EXTRAFLEX 1X240mm 1KV</t>
  </si>
  <si>
    <t>CABO CU NU 1X10MM2 750V</t>
  </si>
  <si>
    <t>CABO CU NU 1X16MM2 750V</t>
  </si>
  <si>
    <t>CABO CU NU 1X50MM2 750V</t>
  </si>
  <si>
    <t>CABO CU NU 1X70MM2 750V</t>
  </si>
  <si>
    <t>CABO CU PVC FLEX 1X 10MM2 750V AZUL</t>
  </si>
  <si>
    <t>CABO CU PVC FLEX 1X 10MM2 750V PRETO</t>
  </si>
  <si>
    <t>CABO CU PVC FLEX 1X 10MM2 750V VERDE</t>
  </si>
  <si>
    <t>CABO CU PVC FLEX 1X 16MM2 750V AZUL</t>
  </si>
  <si>
    <t>CABO CU PVC FLEX 1X 16MM2 750V PRETO</t>
  </si>
  <si>
    <t>CABO CU PVC FLEX 1X 16MM2 750V VERDE</t>
  </si>
  <si>
    <t>CABO CU PVC FLEX 1X 25MM2 750V AZUL</t>
  </si>
  <si>
    <t>CABO CU PVC FLEX 1X 25MM2 750V PRETO</t>
  </si>
  <si>
    <t>CABO CU PVC FLEX 1X 25MM2 750V VERDE</t>
  </si>
  <si>
    <t>CABO CU PVC FLEX 1X 35MM2 750V AZUL</t>
  </si>
  <si>
    <t>CABO CU PVC FLEX 1X 35MM2 750V PRETO</t>
  </si>
  <si>
    <t>CABO CU PVC FLEX 1X 35MM2 750V VERDE</t>
  </si>
  <si>
    <t>CABO CU PVC FLEX 1X 50MM2 750V AZUL</t>
  </si>
  <si>
    <t>CABO CU PVC FLEX 1X 50MM2 750V PRETO</t>
  </si>
  <si>
    <t>CABO CU PVC FLEX 1X 50MM2 750V VERDE</t>
  </si>
  <si>
    <t>CABO CU PVC FLEX 1X 70MM2 750V AZUL</t>
  </si>
  <si>
    <t>CABO CU PVC FLEX 1X 70MM2 750V PRETO</t>
  </si>
  <si>
    <t>CABO CU PVC FLEX 1X 95MM 750V VERDE</t>
  </si>
  <si>
    <t>CABO CU PVC FLEX 1X 95MM2 750V AZUL</t>
  </si>
  <si>
    <t>CABO CU PVC FLEX 1X 95MM2 750V PRETO</t>
  </si>
  <si>
    <t>CABO CU PVC FLEX 1X120MM 750V VERDE</t>
  </si>
  <si>
    <t>CABO CU PVC FLEX 1X120MM2 750V AZUL</t>
  </si>
  <si>
    <t>CABO CU PVC FLEX 1X120MM2 750V PRETO</t>
  </si>
  <si>
    <t>CABO CU PVC FLEX 1X150MM2 1KV AZUL</t>
  </si>
  <si>
    <t>CABO CU PVC FLEX 1X150MM2 1KV PRETO</t>
  </si>
  <si>
    <t>CABO CU PVC FLEX 1X185MM2 1KV AZUL</t>
  </si>
  <si>
    <t>CABO CU PVC FLEX 1X185MM2 750V PRETO</t>
  </si>
  <si>
    <t>CABO CU PVC FLEX 1X2,5MM2 750V AZUL</t>
  </si>
  <si>
    <t>CABO CU PVC FLEX 1X2,5MM2 750V PRETO</t>
  </si>
  <si>
    <t>CABO CU PVC FLEX 1X240MM2 1KV AZUL</t>
  </si>
  <si>
    <t>CABO CU PVC FLEX 1X240MM2 1KV PRETO</t>
  </si>
  <si>
    <t>CABO CU SINTENAX 1X 35MM 750V AZUL</t>
  </si>
  <si>
    <t>CABO CU SINTENAX 1X 35MM 750V PRETO</t>
  </si>
  <si>
    <t>CABO CU SINTENAX 1X 70MM 750V AZUL</t>
  </si>
  <si>
    <t>CABO CU SINTENAX 1X120MM 750V AZUL</t>
  </si>
  <si>
    <t>CABO CU SINTENAX 1X120MM 750V PRETO</t>
  </si>
  <si>
    <t>CABO CU SINTENAX 1X240MM 750V AZUL</t>
  </si>
  <si>
    <t>CABO CU SINTENAX 1X240MM 750V PRETO</t>
  </si>
  <si>
    <t>CABO CU SINTENAX FLEX 1X16MM 0,6/1KV</t>
  </si>
  <si>
    <t>CABO CU XLPE 1X 1,5MM2 1KV</t>
  </si>
  <si>
    <t>CABO CU XLPE 1X 120MM2 8,7/15KV</t>
  </si>
  <si>
    <t>m</t>
  </si>
  <si>
    <t>CABO CU XLPE 1X 25mm2 8.7/15 KV</t>
  </si>
  <si>
    <t>CABO CU XLPE 1X 35mm2 8.7/15KV</t>
  </si>
  <si>
    <t>CABO CU XLPE 1X 50MM2 8,7/15KV</t>
  </si>
  <si>
    <t>CABO CU XLPE 1X 70MM2 8,7/15KV</t>
  </si>
  <si>
    <t>CABO CU XLPE 1X240mm2 8,7/15KV</t>
  </si>
  <si>
    <t>CABO DUPLEX CA 1X1X16+16MM2 1KV</t>
  </si>
  <si>
    <t>CABO QUADRUPLEX CA 3X1X 16+16MM2 1KV</t>
  </si>
  <si>
    <t>CABO QUADRUPLEX CA 3X1X 35+70MM2 1KV</t>
  </si>
  <si>
    <t>CABO QUADRUPLEX CA 3X1X 70+70MM2 1KV</t>
  </si>
  <si>
    <t>CABO QUADRUPLEX CA 3X1X120+70MM2 1KV</t>
  </si>
  <si>
    <t>CABO QUADRUPLEX CA 3X1X25+25MM</t>
  </si>
  <si>
    <t>CABO SINTENAX  25MM PRETO</t>
  </si>
  <si>
    <t>CABO SINTENAX  50MM PRETO</t>
  </si>
  <si>
    <t>CABO SINTENAX  70MM PRETO</t>
  </si>
  <si>
    <t>CABO SINTENAX  95MM PRETO</t>
  </si>
  <si>
    <t>CABO SINTENAX 150MM PRETO</t>
  </si>
  <si>
    <t>CABO TRIPLEX CA 2X1X16+16MM2 1KV</t>
  </si>
  <si>
    <t>CABO TRIPLEX CA 2X1X25+25MM2 1KV</t>
  </si>
  <si>
    <t>CABO TRIPLEX CA 2X1X35+70MM2 1KV</t>
  </si>
  <si>
    <t>CABO TRIPLEX CA 2X1X70+70MM2 1KV</t>
  </si>
  <si>
    <t>CAIXA CM 02 MEDICAO DERIVACAO POLIFASICA</t>
  </si>
  <si>
    <t>CAIXA CM 03 MEDICAO INDIRETA-MINDE POLIF</t>
  </si>
  <si>
    <t>CAIXA CM 04 ESPECIAL</t>
  </si>
  <si>
    <t>CAIXA CM 04 PARA DISJUNTOR</t>
  </si>
  <si>
    <t>CAIXA CM 05 PARA DISJUNTOR</t>
  </si>
  <si>
    <t>CAIXA CM 08 PARA DISJUNTOR</t>
  </si>
  <si>
    <t>CAIXA CM 09 COM 01 FURO ELET  50MM</t>
  </si>
  <si>
    <t>CAIXA CM 09 COM 01 FURO ELET  60MM</t>
  </si>
  <si>
    <t>CAIXA CM 09 COM 01 FURO ELET  75MM</t>
  </si>
  <si>
    <t>CAIXA CM 09 COM 01 FURO ELET  85MM</t>
  </si>
  <si>
    <t>CAIXA CM 09 COM 01 FURO ELET 110MM</t>
  </si>
  <si>
    <t>CAIXA CM 09 COM 02 FUROS ELET  75MM</t>
  </si>
  <si>
    <t>CAIXA CM 09 COM 02 FUROS ELET  85MM</t>
  </si>
  <si>
    <t>CAIXA CM 09 COM 02 FUROS ELET 110MM</t>
  </si>
  <si>
    <t>CAIXA CM 09 COM 03 FUROS ELET  85MM</t>
  </si>
  <si>
    <t>CAIXA CM 09 COM 03 FUROS ELET 110MM</t>
  </si>
  <si>
    <t>CAIXA CM 09 SEM CAIXA PASSAGEM</t>
  </si>
  <si>
    <t>CAIXA CM 10 PARA DERIVAÇÃO</t>
  </si>
  <si>
    <t>CAIXA CM 18 COM 01 FURO ELET 110MM</t>
  </si>
  <si>
    <t>CAIXA CM 18 COM 02 FUROS ELET  75MM</t>
  </si>
  <si>
    <t>CAIXA CM 18 COM 02 FUROS ELET 110MM</t>
  </si>
  <si>
    <t>CAIXA CM 18 COM 03 FUROS ELET 110MM</t>
  </si>
  <si>
    <t>CAIXA CM D3 COM LENTE</t>
  </si>
  <si>
    <t>CAIXA FSM PARA DISJUNTOR</t>
  </si>
  <si>
    <t>CAIXA MEDIÇÃO CEMIG POLIFASICA TIPO CM19</t>
  </si>
  <si>
    <t>CAIXA P/ DISJ. BIP. ATE 70A</t>
  </si>
  <si>
    <t>CAIXA PVC 2X4</t>
  </si>
  <si>
    <t>CAIXA PVC PARA 12 DISJUNTORES - SOBREPR</t>
  </si>
  <si>
    <t>CAIXA PVC PARA INSPECAO - PISO - S/TAMPA</t>
  </si>
  <si>
    <t>CAIXA R1 CONCRETO PREMOLDADO - TELECOM</t>
  </si>
  <si>
    <t>CAIXA R2 CONCRETO PREMOLDADO - TELECOM</t>
  </si>
  <si>
    <t>CAIXA R3 CONCRETO PREMOLDADO - TELECOM</t>
  </si>
  <si>
    <t>CAIXA SOBREPOR 400X400X300 IP-54</t>
  </si>
  <si>
    <t>pc</t>
  </si>
  <si>
    <t>CAIXA SOBREPOR 60X60X40 PROTEÇÃO IP-54</t>
  </si>
  <si>
    <t>CAIXA TRAFO CORRENTE POLIFASICA</t>
  </si>
  <si>
    <t>CAIXA ZA CONCRETO PREMOLDADO</t>
  </si>
  <si>
    <t>CAIXA ZB CONCRETO PREMOLDADO</t>
  </si>
  <si>
    <t>CAIXA ZC CONCRETO PREMOLDAD0</t>
  </si>
  <si>
    <t>CAIXA ZD CONCRETO PREMOLDADO</t>
  </si>
  <si>
    <t>CANTONEIRA CHAPA 1.1/2X1.8 - 50CM</t>
  </si>
  <si>
    <t>CANTONEIRA PARA BRACO C</t>
  </si>
  <si>
    <t>CAPA REDONDA FLANGEADA POSTE ACO 76MM</t>
  </si>
  <si>
    <t>PROV005</t>
  </si>
  <si>
    <t>CAPACETE DIE CL B E PROTETOR FACIAL CL 2</t>
  </si>
  <si>
    <t>CAPACITOR 15KV 100KVAR</t>
  </si>
  <si>
    <t>CAPACITOR 15KV 200KVAR</t>
  </si>
  <si>
    <t>CARTUCHO 15KV 100A 2KA</t>
  </si>
  <si>
    <t>CARTUCHO CHAVE FUSIVEL 15KV 200A 10KA</t>
  </si>
  <si>
    <t>CARTUCHO DE APLICACAO AZUL</t>
  </si>
  <si>
    <t>CARTUCHO DE APLICACAO VERMELHO</t>
  </si>
  <si>
    <t>CH SEC.TRIP.INT15 400A CARGA SUMULTANIA</t>
  </si>
  <si>
    <t>CH SECCIONADORA 400A 15KV CARGA/FUSIVEL</t>
  </si>
  <si>
    <t>CHAPA C/ 4 PARAFUSOS FIXAR POSTE BAXTON</t>
  </si>
  <si>
    <t>CHAPA FIXAÇÃO CHAVE FACA BRAÇO J</t>
  </si>
  <si>
    <t>CHAPA GALVANIZADA C/CHUMBADORES LACRE ZC</t>
  </si>
  <si>
    <t>CHAPA P/ ANCORA 320X320MM</t>
  </si>
  <si>
    <t>CHAPA P/ ESTAI</t>
  </si>
  <si>
    <t>CHAPA PARA FIXAR SE BLINDADA</t>
  </si>
  <si>
    <t>CHASSI 410MM P/PLACAS ID.</t>
  </si>
  <si>
    <t>CHAVE BASCULANTE 630A</t>
  </si>
  <si>
    <t>CHAVE FACA UNIPOLAR 15KV 400A</t>
  </si>
  <si>
    <t>CHAVE FACA UNIPOLAR 15KV 630A</t>
  </si>
  <si>
    <t>CHAVE FACA UNIPOLAR 25KV 630A</t>
  </si>
  <si>
    <t>CHAVE FACA UNIPOLAR 36,2KV 630A</t>
  </si>
  <si>
    <t>CHAVE FUS REPET 15KV PF 7,1KA</t>
  </si>
  <si>
    <t>CHAVE FUS REPET 25KV PF 4,5KA</t>
  </si>
  <si>
    <t>CHAVE FUSIVEL 100A 15KV 1.4KA</t>
  </si>
  <si>
    <t>CHAVE FUSIVEL 100A 15KV 7.1KA</t>
  </si>
  <si>
    <t>CHAVE FUSIVEL 100A 25KV 4,5KA</t>
  </si>
  <si>
    <t>CHAVE FUSIVEL 15KV 200A 10KA</t>
  </si>
  <si>
    <t>CHAVE FUSÍVEL 36,2KV 100A 3,5KA</t>
  </si>
  <si>
    <t>CHAVE FUSIVEL ISOL POLIM 300A 10KA 15KV</t>
  </si>
  <si>
    <t>CHAVE RDS 1 VIA + ABRIGO COMPACTO + FRET</t>
  </si>
  <si>
    <t>CHAVE RDS 15KV 200A 3 VIAS SUBMERSIVEL</t>
  </si>
  <si>
    <t>CHAVE RDS 2 VIA + ABRIGO COMPACTO + FRET</t>
  </si>
  <si>
    <t>CHAVE RDS 3 VIA + ABRIGO COMPACTO + FRET</t>
  </si>
  <si>
    <t>CHAVE RDS 600A 24KV 3VIAS - AUTOMATIZADA</t>
  </si>
  <si>
    <t>CHAVE TRIP. 630A 15KV SF6 C/ TELECOMANDO</t>
  </si>
  <si>
    <t>CHAVE TRIP. 630A 15KV SF6 S/ TELECOMANDO</t>
  </si>
  <si>
    <t>CHAVE TRIPOLAR BASC 15KV 900A OMNI-RUPTE</t>
  </si>
  <si>
    <t>CHICOTE DUPLO 2,5M IP POSTE AÇO OCTOGONA</t>
  </si>
  <si>
    <t>CHICOTE DUPLO 3M IP POSTE AÇO OCTOG 14M</t>
  </si>
  <si>
    <t>CHICOTE SIMPLES 2,5M IP POSTE AÇO OCTOGO</t>
  </si>
  <si>
    <t>CHICOTE SIMPLES 3M IP POSTE AÇO OCTOG 14</t>
  </si>
  <si>
    <t>CHUMBADOR 250MM - 5/8"</t>
  </si>
  <si>
    <t>CHUMBADOR 50MM - 3/8"</t>
  </si>
  <si>
    <t>CHUMBADOR CANTONEIRA 2X2X4.16P - DEGRAU</t>
  </si>
  <si>
    <t>CHUMBADOR TIPO PABABOLTE 3/8</t>
  </si>
  <si>
    <t>CIMENTO CP-II-E32 50KG</t>
  </si>
  <si>
    <t>SC</t>
  </si>
  <si>
    <t>CINTA ACO D  76MM</t>
  </si>
  <si>
    <t>CINTA ACO D 102MM</t>
  </si>
  <si>
    <t>CINTA ACO D 130MM</t>
  </si>
  <si>
    <t>CINTA ACO D 140MM</t>
  </si>
  <si>
    <t>CINTA ACO D 150MM</t>
  </si>
  <si>
    <t>CINTA ACO D 160MM</t>
  </si>
  <si>
    <t>CINTA ACO D 170MM</t>
  </si>
  <si>
    <t>CINTA ACO D 180MM</t>
  </si>
  <si>
    <t>CINTA ACO D 190MM</t>
  </si>
  <si>
    <t>CINTA ACO D 200MM</t>
  </si>
  <si>
    <t>CINTA ACO D 210MM</t>
  </si>
  <si>
    <t>CINTA ACO D 220MM</t>
  </si>
  <si>
    <t>CINTA ACO D 230MM</t>
  </si>
  <si>
    <t>CINTA ACO D 240MM</t>
  </si>
  <si>
    <t>CINTA ACO D 250MM</t>
  </si>
  <si>
    <t>CINTA ACO D 260MM</t>
  </si>
  <si>
    <t>CINTA ACO D 270MM</t>
  </si>
  <si>
    <t>CINTA ACO D 280MM</t>
  </si>
  <si>
    <t>CINTA ACO D 290MM</t>
  </si>
  <si>
    <t>CINTA ACO D 300MM</t>
  </si>
  <si>
    <t>CINTA ACO D 310MM</t>
  </si>
  <si>
    <t>CINTA ACO D 320MM</t>
  </si>
  <si>
    <t>CINTA ACO D 330MM</t>
  </si>
  <si>
    <t>CINTA ACO D 340MM</t>
  </si>
  <si>
    <t>CINTA ACO D 360MM</t>
  </si>
  <si>
    <t>CINTA</t>
  </si>
  <si>
    <t>CINTA ACO D ADEQUADO</t>
  </si>
  <si>
    <t>COB PROT BUCHA BT TFO IT1</t>
  </si>
  <si>
    <t>COB PROT BUCHA BT TFO IT2</t>
  </si>
  <si>
    <t>COBERT. FLEX. PROTET. PARA BUCHA TRAFO</t>
  </si>
  <si>
    <t>COBERTURA ISOL FLEXIVEL P/ CONDUTOR 20KV</t>
  </si>
  <si>
    <t>COBERTURA PROT. MT P/ CONECTOR CUNHA</t>
  </si>
  <si>
    <t>COBERTURA PROTETORA CHAVE FACA BRAÇO J</t>
  </si>
  <si>
    <t>COMPENSADO (MADEIRITE) 14MM</t>
  </si>
  <si>
    <t>CONCERTINA DUPLA 45CM - INSTALADA</t>
  </si>
  <si>
    <t>CONCRETO PRONTO USINADO 20MPA</t>
  </si>
  <si>
    <t>CONCRETO PRONTO USINADO 9MPA</t>
  </si>
  <si>
    <t>CONDUITE 3/4 (AMANCO)</t>
  </si>
  <si>
    <t>CONDUITE COR PRETA TIPO ESPIRAFLEX 1.1/2</t>
  </si>
  <si>
    <t>CONDUITE COR PRETA TIPO ESPIRAFLEX 3/4</t>
  </si>
  <si>
    <t>CONDULETE C 3/4 SEM ROSCA</t>
  </si>
  <si>
    <t>CONDULETE E 3/4 SEM ROSCA</t>
  </si>
  <si>
    <t>CONDULETE LL 1.1/2 SEM ROSCA</t>
  </si>
  <si>
    <t>CONDULETE LL 3/4 SEM ROSCA</t>
  </si>
  <si>
    <t>CONDULETE LR 1.1/2 SEM ROSCA</t>
  </si>
  <si>
    <t>CONDULETE LR 3/4 SEM ROSCA</t>
  </si>
  <si>
    <t>CONECTOR ATERR CB/CHAPA 70MM2</t>
  </si>
  <si>
    <t>CONECTOR ATERRAMENTO DE FERRAGEM</t>
  </si>
  <si>
    <t>CONECTOR ATERRAMENTO TEMPORÁRIO MT</t>
  </si>
  <si>
    <t>CONECTOR BORNE CB CU 6MM2</t>
  </si>
  <si>
    <t>CONECTOR CUNHA AL  50 COM ESTRIBO</t>
  </si>
  <si>
    <t>CONECTOR CUNHA AL 150 COM ESTRIBO</t>
  </si>
  <si>
    <t>CONECTOR CUNHA AL 150- 50MM</t>
  </si>
  <si>
    <t>CONECTOR CUNHA AL 150-150MM</t>
  </si>
  <si>
    <t>CONECTOR CUNHA AL ITEM 4</t>
  </si>
  <si>
    <t>CONECTOR CUNHA ITEM 1 + COB. ISOL1</t>
  </si>
  <si>
    <t>CONECTOR CUNHA ITEM 2 + COB ISOL 2</t>
  </si>
  <si>
    <t>CONECTOR CUNHA ITEM 3 + COB ISOL 3</t>
  </si>
  <si>
    <t>CONECTOR CUNHA ITEM 4 + COB. ISOL3</t>
  </si>
  <si>
    <t>CONECTOR CUNHA ITEM 6</t>
  </si>
  <si>
    <t>PERFURAÇÃO</t>
  </si>
  <si>
    <t>CONECTOR DE PERFURAÇÃO</t>
  </si>
  <si>
    <t>CONECTOR DER CUNHA CU ITEM 1</t>
  </si>
  <si>
    <t>CONECTOR DER CUNHA CU ITEM 2</t>
  </si>
  <si>
    <t>CONECTOR DER CUNHA CU ITEM 3</t>
  </si>
  <si>
    <t>CONECTOR DER CUNHA CU ITEM 4</t>
  </si>
  <si>
    <t>CONECTOR DER CUNHA CU ITEM 5</t>
  </si>
  <si>
    <t>CONECTOR DER CUNHA CU ITEM 6'</t>
  </si>
  <si>
    <t>CONECTOR DER CUNHA CU ITEM 7</t>
  </si>
  <si>
    <t>CONECTOR DER CUNHA CU ITEM 8</t>
  </si>
  <si>
    <t>CONECTOR GB26 CONIMEL</t>
  </si>
  <si>
    <t>CONECTOR GRAPA FURO CENTRAL 3/8 CABO 6MM</t>
  </si>
  <si>
    <t>CONECTOH</t>
  </si>
  <si>
    <t>CONECTOR H</t>
  </si>
  <si>
    <t>CONECTOR H ITEM 1 CAA 13-34 / 13-34MM2</t>
  </si>
  <si>
    <t>CONECTOR H ITEM 2 CAA 27-54 / 13-34MM2</t>
  </si>
  <si>
    <t>CONECTOR H ITEM 3 CAA 42-67/ 42-67MM2</t>
  </si>
  <si>
    <t>CONECTOR H ITEM 4 CAA 85-107 / 42-67MM2</t>
  </si>
  <si>
    <t>CONECTOR H ITEM 5 CAA 85-107 / 85-107MM2</t>
  </si>
  <si>
    <t>CONECTOR H ITEM 6 CAA 107-201/107-201MM2</t>
  </si>
  <si>
    <t>CONECTOR H ITEM 7 CAA 107-241 / 13-67MM2</t>
  </si>
  <si>
    <t>CONECTOR PARAFUSO FENDIDO BIMETALICO 120</t>
  </si>
  <si>
    <t>CONECTOR PARAFUSO FENDIDO CABO 16MM2</t>
  </si>
  <si>
    <t>CONECTOR PARAFUSO FENDIDO CABO 21MM2</t>
  </si>
  <si>
    <t>CONECTOR PARAFUSO FENDIDO CABO 240MM2</t>
  </si>
  <si>
    <t>un</t>
  </si>
  <si>
    <t>CONECTOR PARAFUSO FENDIDO CABO 25MM2</t>
  </si>
  <si>
    <t>CONECTOR PARAFUSO FENDIDO CABO 35MM2</t>
  </si>
  <si>
    <t>CONECTOR PARAFUSO FENDIDO CABO 50MM2</t>
  </si>
  <si>
    <t>CONECTOR PARAFUSO FENDIDO CABO 70MM2</t>
  </si>
  <si>
    <t>CONECTOR PARAFUSO FENDIDO CABO 95MM2</t>
  </si>
  <si>
    <t>CONECTOR PERFURAÇÃO 10-70/6-35MM2</t>
  </si>
  <si>
    <t>CONECTOR PERFURAÇÃO 35-120/1,5MM2</t>
  </si>
  <si>
    <t>CONECTOR PERFURAÇÃO 70-120/10-35MM2</t>
  </si>
  <si>
    <t>CONECTOR PERFURAÇÃO 70-120/70-120MM2</t>
  </si>
  <si>
    <t>CONECTOR TERM CABO CA 150MM² - DN 14,2MM</t>
  </si>
  <si>
    <t>CONECTOR TERM CABO CA 50MM² - DN 8,2mm</t>
  </si>
  <si>
    <t>CONECTOR TERM COMP  16MM2</t>
  </si>
  <si>
    <t>CONECTOR TERM COMP 1F 50MM2</t>
  </si>
  <si>
    <t>CONECTOR TERM COMP CA  21MM2 CH 2 FUROS</t>
  </si>
  <si>
    <t>CONECTOR TERM COMP CA  34MM2 CH 2 FUROS</t>
  </si>
  <si>
    <t>CONECTOR TERM COMP CA  54MM2 CH 2 FUROS</t>
  </si>
  <si>
    <t>CONECTOR TERM COMP CA  95MM2 CH 2 FUROS</t>
  </si>
  <si>
    <t>CONECTOR TERM COMP CA 107MM2 CH 2 FUROS</t>
  </si>
  <si>
    <t>CONECTOR TERM COMP CA 150MM2 CH 2 FUROS</t>
  </si>
  <si>
    <t>CONECTOR TERM COMP CA 170MM2 CH 2 FUROS</t>
  </si>
  <si>
    <t>CONECTOR TERM COMP CAA 170/CA 240MM2 CH</t>
  </si>
  <si>
    <t>CONECTOR TERM COMP CABO PINO 240MM2</t>
  </si>
  <si>
    <t>CONECTOR TERM COMP CB ACO 6.4MM 1 FURO</t>
  </si>
  <si>
    <t>CONECTOR TERM COMP CB PINO 50MM2 MBT</t>
  </si>
  <si>
    <t>CONECTOR TERM COMP CU  16MM 2F PRESSAO</t>
  </si>
  <si>
    <t>CONECTOR TERM COMP CU  25MM 2F PRESSAO</t>
  </si>
  <si>
    <t>CONECTOR TERM COMP CU  35MM 2F PRESSAO</t>
  </si>
  <si>
    <t>CONECTOR TERM COMP CU  50MM 2F PRESSAO</t>
  </si>
  <si>
    <t>CONECTOR TERM COMP CU  70MM 2F PRESSÃO</t>
  </si>
  <si>
    <t>CONECTOR TERM COMP CU  95MM 2F PRESSAO</t>
  </si>
  <si>
    <t>CONECTOR TERM COMP CU 120MM 2F PRESSAO</t>
  </si>
  <si>
    <t>CONECTOR TERM COMP CU 150MM 2F PRESSAO</t>
  </si>
  <si>
    <t>CONECTOR TERM COMP CU 185MM 2F PRESSAO</t>
  </si>
  <si>
    <t>CONECTOR TERM COMP CU 240MM 2F PRESSAO</t>
  </si>
  <si>
    <t>CONECTOR TERM CU   16MM 1F PRESSAO</t>
  </si>
  <si>
    <t>CONECTOR TERM CU   25MM 1F PRESSÃO</t>
  </si>
  <si>
    <t>CONECTOR TERM CU   35MM 1F PRESSAO</t>
  </si>
  <si>
    <t>CONECTOR TERM CU   50MM 1F PRESSAO</t>
  </si>
  <si>
    <t>CONECTOR TERM CU   70MM 1F PRESSAO</t>
  </si>
  <si>
    <t>CONECTOR TERM CU   95MM 1F PRESSAO</t>
  </si>
  <si>
    <t>CONECTOR TERM CU  120MM 1F PRESSAO</t>
  </si>
  <si>
    <t>CONECTOR TERM CU  150MM 1F PRESSAO</t>
  </si>
  <si>
    <t>CONECTOR TERM CU  185MM 1F PRESSAO</t>
  </si>
  <si>
    <t>CONECTOR TERM CU  240MM 1F PRESSAO</t>
  </si>
  <si>
    <t>CONECTOR TERMINAL AL 2F 400MM</t>
  </si>
  <si>
    <t>CONECTOR TERMINAL CABO PINO 120MM</t>
  </si>
  <si>
    <t>CONECTOR TERMINAL CABO PINO 185MM</t>
  </si>
  <si>
    <t>CONECTOR TERMINAL CABO PINO 400MM</t>
  </si>
  <si>
    <t>CONECTOC</t>
  </si>
  <si>
    <t>CONECTOR TIPO CUNHA</t>
  </si>
  <si>
    <t>CONLUM</t>
  </si>
  <si>
    <t>CONEXÃO PARA LUMINARIA A BAIXA TENSÃO</t>
  </si>
  <si>
    <t>CONTATOR TRIPOLAR 94A  220V CR 140A</t>
  </si>
  <si>
    <t>CONTRA POSTE CC 7M 300DAN</t>
  </si>
  <si>
    <t>CRUZETA FIBRA DE VIDRO 2400X112,5X90MM</t>
  </si>
  <si>
    <t>CRUZETA FIBRA DE VIDRO 2800X112,5X90MM</t>
  </si>
  <si>
    <t>CRUZETA PLASTICA 2400MM</t>
  </si>
  <si>
    <t>CRUZETA PLASTICA 2800MM</t>
  </si>
  <si>
    <t>CRUZETA POLIMERICA CILINDRICA 2400X105MM</t>
  </si>
  <si>
    <t>CRUZETA ROLIÇA DE EUCALIPTO 2,40M</t>
  </si>
  <si>
    <t>CRUZETA ROLICA DE EUCALIPTO 2,80M</t>
  </si>
  <si>
    <t>CRUZETA/CONTRAPOSTE EUCALIPTO M 5M 3KN</t>
  </si>
  <si>
    <t>CRUZETA/CONTRAPOSTE EUCALIPTO M 7M 3KN</t>
  </si>
  <si>
    <t>CUBICULO MEDICAO 03 ELEMENTOS - CEMIG</t>
  </si>
  <si>
    <t>CURVA ACO 90  25MM 1P</t>
  </si>
  <si>
    <t>CURVA ACO 90  32MM 1.1/4P</t>
  </si>
  <si>
    <t>CURVA ACO 90  40MM 1.1/2P</t>
  </si>
  <si>
    <t>CURVA ACO 90  50MM 2P</t>
  </si>
  <si>
    <t>CURVA ACO 90  60MM 2.1/2P</t>
  </si>
  <si>
    <t>CURVA ACO 90  80MM 3P</t>
  </si>
  <si>
    <t>CURVA ACO 90 100MM 4P</t>
  </si>
  <si>
    <t>CURVA ACO S  20MM 3/4P</t>
  </si>
  <si>
    <t>CURVA ACO S  25MM 1P</t>
  </si>
  <si>
    <t>CURVA ACO S  32MM 1.1/4P</t>
  </si>
  <si>
    <t>CURVA ACO S  40MM 1.1/2P</t>
  </si>
  <si>
    <t>CURVA ACO S  50MM 2P</t>
  </si>
  <si>
    <t>CURVA ACO S  65MM 2.1/2P</t>
  </si>
  <si>
    <t>CURVA ACO S  80MM 3P</t>
  </si>
  <si>
    <t>CURVA ACO S 100MM 4P</t>
  </si>
  <si>
    <t>CURVA GALVANIZADA 5" 90º PESADA BSP</t>
  </si>
  <si>
    <t>CURVA PVC 90  25MM 3/4P</t>
  </si>
  <si>
    <t>CURVA PVC 90  32MM 1P</t>
  </si>
  <si>
    <t>CURVA PVC 90  40MM 1.1/4P</t>
  </si>
  <si>
    <t>CURVA PVC 90  50MM 1.1/2P</t>
  </si>
  <si>
    <t>CURVA PVC 90  60MM 2P</t>
  </si>
  <si>
    <t>CURVA PVC 90  75MM 2.1/2P</t>
  </si>
  <si>
    <t>CURVA PVC 90  85MM 3P</t>
  </si>
  <si>
    <t>CURVA PVC 90 110MM 4P</t>
  </si>
  <si>
    <t>CURVA PVC S  25MM 3/4P</t>
  </si>
  <si>
    <t>CURVA PVC S  32MM 1P</t>
  </si>
  <si>
    <t>CURVA PVC S  40MM 1.1/4P</t>
  </si>
  <si>
    <t>CURVA PVC S  50MM 1.1/2P</t>
  </si>
  <si>
    <t>CURVA PVC S  60MM 2.1/2P</t>
  </si>
  <si>
    <t>CURVA PVC S  75MM 2.1/2P</t>
  </si>
  <si>
    <t>CURVA PVC S  85MM 3P</t>
  </si>
  <si>
    <t>CURVA PVC S 110MM 4P</t>
  </si>
  <si>
    <t>GEOREFERENC</t>
  </si>
  <si>
    <t>CUSTO GEOREFERENCIAMENTO</t>
  </si>
  <si>
    <t>VB</t>
  </si>
  <si>
    <t>DEFENSA METALICA PARCIAL POSTE ACO RETO</t>
  </si>
  <si>
    <t>DEFENSA METALICA SIMPLES - METRO LINEAR</t>
  </si>
  <si>
    <t>DEFENSA METALICA TOTAL POSTE ACO RETO</t>
  </si>
  <si>
    <t>DEGRAU P/ CAMARA TRANSFORMADORA</t>
  </si>
  <si>
    <t>DISJ TERMOMAG BIPOLAR  40A</t>
  </si>
  <si>
    <t>DISJ TERMOMAG BIPOLAR  60A</t>
  </si>
  <si>
    <t>DISJ TERMOMAG BIPOLAR  70A</t>
  </si>
  <si>
    <t>DISJ TERMOMAG BIPOLAR  90A</t>
  </si>
  <si>
    <t>DISJ TERMOMAG BIPOLAR 100A</t>
  </si>
  <si>
    <t>DISJ TERMOMAG BIPOLAR 120A</t>
  </si>
  <si>
    <t>DISJ TERMOMAG BIPOLAR 150A</t>
  </si>
  <si>
    <t>DISJ TERMOMAG BIPOLAR 200A</t>
  </si>
  <si>
    <t>DISJ TERMOMAG TRIPOLAR  40A 10KA</t>
  </si>
  <si>
    <t>DISJ TERMOMAG TRIPOLAR  50A 10KA</t>
  </si>
  <si>
    <t>DISJ TERMOMAG TRIPOLAR  60A 10KA</t>
  </si>
  <si>
    <t>DISJ TERMOMAG TRIPOLAR  90A 10KA</t>
  </si>
  <si>
    <t>DISJ TERMOMAG TRIPOLAR 100A 10KA</t>
  </si>
  <si>
    <t>DISJ TERMOMAG TRIPOLAR 120A 10KA</t>
  </si>
  <si>
    <t>DISJ TERMOMAG TRIPOLAR 125A 10KA</t>
  </si>
  <si>
    <t>DISJ TERMOMAG TRIPOLAR 150A 10KA</t>
  </si>
  <si>
    <t>DISJ TERMOMAG TRIPOLAR 175A 10KA</t>
  </si>
  <si>
    <t>DISJ TERMOMAG TRIPOLAR 200A 10KA</t>
  </si>
  <si>
    <t>DISJ TERMOMAG UNIPOLAR 35A</t>
  </si>
  <si>
    <t>DISJ TERMOMAG UNIPOLAR 40A</t>
  </si>
  <si>
    <t>DISJUNTOR 3X200A AJUST 65KA MARCA GE</t>
  </si>
  <si>
    <t>DISJUNTOR BIPOLAR DE  2A 6KA</t>
  </si>
  <si>
    <t>DISJUNTOR BIPOLAR DE  4A 6KA</t>
  </si>
  <si>
    <t>DISJUNTOR BIPOLAR DE  6A 6KA</t>
  </si>
  <si>
    <t>DISJUNTOR BIPOLAR DE 10A 6KA</t>
  </si>
  <si>
    <t>DISJUNTOR MONOPOLAR DE  2A 6KA</t>
  </si>
  <si>
    <t>DISJUNTOR MONOPOLAR DE  4A 6KA</t>
  </si>
  <si>
    <t>DISJUNTOR MONOPOLAR DE  6A 6KA</t>
  </si>
  <si>
    <t>DISJUNTOR MONOPOLAR DE 10A 6KA</t>
  </si>
  <si>
    <t>DISJUNTOR MONOPOLAR DE 16A 6KA</t>
  </si>
  <si>
    <t>DISJUNTOR MONOPOLAR DE 20A 6KA</t>
  </si>
  <si>
    <t>DISJUNTOR TRIP 15KV 630A 350MVA MANUAL</t>
  </si>
  <si>
    <t>DISJUNTOR TRIP 15KV 630A 350MVA MOTORIZA</t>
  </si>
  <si>
    <t>DISJUNTOR TRIPOLAR  100A 30kA</t>
  </si>
  <si>
    <t>DISJUNTOR TRIPOLAR  120A 30kA</t>
  </si>
  <si>
    <t>DISJUNTOR TRIPOLAR  150A 30kA</t>
  </si>
  <si>
    <t>DISJUNTOR TRIPOLAR  175A 30kA</t>
  </si>
  <si>
    <t>DISJUNTOR TRIPOLAR  200A 30kA</t>
  </si>
  <si>
    <t>DISJUNTOR TRIPOLAR  225A 30KA</t>
  </si>
  <si>
    <t>DISJUNTOR TRIPOLAR  250A 30KA</t>
  </si>
  <si>
    <t>DISJUNTOR TRIPOLAR  275A 30KA</t>
  </si>
  <si>
    <t>DISJUNTOR TRIPOLAR  300A 30kA</t>
  </si>
  <si>
    <t>DISJUNTOR TRIPOLAR  350A 30kA</t>
  </si>
  <si>
    <t>DISJUNTOR TRIPOLAR  400A 30kA</t>
  </si>
  <si>
    <t>DISJUNTOR TRIPOLAR  450A 30KA</t>
  </si>
  <si>
    <t>DISJUNTOR TRIPOLAR  500A 30kA</t>
  </si>
  <si>
    <t>DISJUNTOR TRIPOLAR  600A 30kA</t>
  </si>
  <si>
    <t>DISJUNTOR TRIPOLAR  800A 30kA</t>
  </si>
  <si>
    <t>DISJUNTOR TRIPOLAR 1000A 30kA</t>
  </si>
  <si>
    <t>DISJUNTOR</t>
  </si>
  <si>
    <t>DISJUNTOR TRIPOLAR 30kA</t>
  </si>
  <si>
    <t>DISJUNTOR TRIPOLAR 320A 10KA DWB</t>
  </si>
  <si>
    <t>KIT</t>
  </si>
  <si>
    <t>DISJUNTOR TRIPOLAR DE  2A 6KA</t>
  </si>
  <si>
    <t>DISJUNTOR TRIPOLAR DE  4A 6KA</t>
  </si>
  <si>
    <t>DISJUNTOR TRIPOLAR DE  6A 6KA</t>
  </si>
  <si>
    <t>DISP DAT 185/240/400 15KV</t>
  </si>
  <si>
    <t>DISP DAT 50/120/185 15KV</t>
  </si>
  <si>
    <t>DISP DAT 50/120/185 25KV</t>
  </si>
  <si>
    <t>DRENO CANO PVC CA Ø125X300MM</t>
  </si>
  <si>
    <t>ELET CORRUG PEAD  63MM 1M</t>
  </si>
  <si>
    <t>ELET CORRUG PEAD  90MM 1M</t>
  </si>
  <si>
    <t>ELET CORRUG PEAD 125MM 1M</t>
  </si>
  <si>
    <t>ELET CORRUG PEAD 140MM 1M</t>
  </si>
  <si>
    <t>ELETRODUTO ACO ZINCADO  25MM 1P C/LUVA</t>
  </si>
  <si>
    <t>ELETRODUTO ACO ZINCADO  32MM 1.1/4P C/LU</t>
  </si>
  <si>
    <t>ELETRODUTO ACO ZINCADO  40MM 1.1/2P C/LU</t>
  </si>
  <si>
    <t>ELETRODUTO ACO ZINCADO  50MM 2P C/LUVA</t>
  </si>
  <si>
    <t>ELETRODUTO ACO ZINCADO  65MM 2.1/2</t>
  </si>
  <si>
    <t>ELETRODUTO ACO ZINCADO  80MM 3P C/LUVA</t>
  </si>
  <si>
    <t>ELETRODUTO ACO ZINCADO 100MM 4P C/LUVA</t>
  </si>
  <si>
    <t>ELETRODUTO CORRUGADO PEAD ABNT  50MM</t>
  </si>
  <si>
    <t>ELETRODUTO CORRUGADO PEAD ABNT  63MM 2"</t>
  </si>
  <si>
    <t>ELETRODUTO CORRUGADO PEAD ABNT  91MM 3"</t>
  </si>
  <si>
    <t>ELETRODUTO CORRUGADO PEAD ABNT 125MM 4"</t>
  </si>
  <si>
    <t>ELETRODUTO CORRUGADO PEAD ABNT 140MM 5"</t>
  </si>
  <si>
    <t>ELETRODUTO GAL EB342/NBR5598 H 3/4 3MT</t>
  </si>
  <si>
    <t>ELETRODUTO MND 160MM - KANAFLEX</t>
  </si>
  <si>
    <t>ELETRODUTO MND 160MM - PEVEDUTO</t>
  </si>
  <si>
    <t>ELETRODUTO PVC RIGIDO  25MM 3/4P</t>
  </si>
  <si>
    <t>ELETRODUTO PVC RIGIDO  32MM 1P</t>
  </si>
  <si>
    <t>ELETRODUTO PVC RIGIDO  40MM 1.1/4P</t>
  </si>
  <si>
    <t>ELETRODUTO PVC RIGIDO  50MM 1.1/2P</t>
  </si>
  <si>
    <t>ELETRODUTO PVC RIGIDO  60MM 2P</t>
  </si>
  <si>
    <t>ELETRODUTO PVC RIGIDO  75MM 2.1/2P</t>
  </si>
  <si>
    <t>ELETRODUTO PVC RIGIDO  85MM 3P</t>
  </si>
  <si>
    <t>ELETRODUTO PVC RIGIDO 1.1/2 - BARRA 3M</t>
  </si>
  <si>
    <t>ELETRODUTO PVC RIGIDO 110MM 4P</t>
  </si>
  <si>
    <t>ELETRODUTO PVC RIGIDO 3/4 - BARRA 3M</t>
  </si>
  <si>
    <t>ELO</t>
  </si>
  <si>
    <t>ELO FUSIVEL</t>
  </si>
  <si>
    <t>ELO FUSIVEL DISTRIB 500MM   1H</t>
  </si>
  <si>
    <t>ELO FUSIVEL DISTRIB 500MM   2H</t>
  </si>
  <si>
    <t>ELO FUSIVEL DISTRIB 500MM   3H</t>
  </si>
  <si>
    <t>ELO FUSIVEL DISTRIB 500MM   5H</t>
  </si>
  <si>
    <t>ELO FUSIVEL DISTRIB 500MM   6K</t>
  </si>
  <si>
    <t>ELO FUSIVEL DISTRIB 500MM   6T</t>
  </si>
  <si>
    <t>ELO FUSIVEL DISTRIB 500MM   8K</t>
  </si>
  <si>
    <t>ELO FUSIVEL DISTRIB 500MM   8T</t>
  </si>
  <si>
    <t>ELO FUSIVEL DISTRIB 500MM  10K</t>
  </si>
  <si>
    <t>ELO FUSIVEL DISTRIB 500MM  10T</t>
  </si>
  <si>
    <t>ELO FUSIVEL DISTRIB 500MM  12K</t>
  </si>
  <si>
    <t>ELO FUSIVEL DISTRIB 500MM  12T</t>
  </si>
  <si>
    <t>ELO FUSIVEL DISTRIB 500MM  15K</t>
  </si>
  <si>
    <t>ELO FUSIVEL DISTRIB 500MM  15T</t>
  </si>
  <si>
    <t>ELO FUSIVEL DISTRIB 500MM  20K</t>
  </si>
  <si>
    <t>ELO FUSIVEL DISTRIB 500MM  20T</t>
  </si>
  <si>
    <t>ELO FUSIVEL DISTRIB 500MM  25K</t>
  </si>
  <si>
    <t>ELO FUSIVEL DISTRIB 500MM  25T</t>
  </si>
  <si>
    <t>ELO FUSIVEL DISTRIB 500MM  30K</t>
  </si>
  <si>
    <t>ELO FUSIVEL DISTRIB 500MM  30T</t>
  </si>
  <si>
    <t>ELO FUSIVEL DISTRIB 500MM  40K</t>
  </si>
  <si>
    <t>ELO FUSIVEL DISTRIB 500MM  40T</t>
  </si>
  <si>
    <t>ELO FUSIVEL DISTRIB 500MM  50K</t>
  </si>
  <si>
    <t>ELO FUSIVEL DISTRIB 500MM  65K</t>
  </si>
  <si>
    <t>ELO FUSIVEL DISTRIB 500MM  65T</t>
  </si>
  <si>
    <t>ELO FUSIVEL DISTRIB 500MM  80K</t>
  </si>
  <si>
    <t>ELO FUSIVEL DISTRIB 500MM  80T</t>
  </si>
  <si>
    <t>ELO FUSIVEL DISTRIB 500MM 100K</t>
  </si>
  <si>
    <t>ELO FUSIVEL DISTRIB 500MM 100T</t>
  </si>
  <si>
    <t>ELO FUSIVEL DISTRIB 500MM 140K</t>
  </si>
  <si>
    <t>ELO FUSIVEL DISTRIB 500MM 200K</t>
  </si>
  <si>
    <t>EMENDA CABO 25-120MM 8,7/15KV A FRIO</t>
  </si>
  <si>
    <t>EMENDA PREF. CB ACO 9,5MM</t>
  </si>
  <si>
    <t>EMENDA TERMOCONTRATIL 1X 50MM2 15KV</t>
  </si>
  <si>
    <t>EMENDA TERMOCONTRATIL 1X185MM2 15KV</t>
  </si>
  <si>
    <t>EMENDA TERMOCONTRATIL 1X400MM2 15KV</t>
  </si>
  <si>
    <t>ESFERA SINALIZAÇÃO AEREA CABO DN 5/16</t>
  </si>
  <si>
    <t>ESPACADOR LOSANGULAR  50-150MM2 35KV</t>
  </si>
  <si>
    <t>ESPACADOR LOSANGULAR AUTOTRAVANTE 50/150</t>
  </si>
  <si>
    <t>ESPACADOR LOSANGULAR PARA 50-150MM2</t>
  </si>
  <si>
    <t>ESPAÇADOR</t>
  </si>
  <si>
    <t>ESPAÇADOR LOSANGULAR/MONOFÁSICO</t>
  </si>
  <si>
    <t>ESPACADOR MONOFASICO 2A 50-150MM2</t>
  </si>
  <si>
    <t>ESPACADOR PARA DUTO CORRUGADO 125/140MM</t>
  </si>
  <si>
    <t>ESPACADOR PARA DUTO CORRUGADO 160MM</t>
  </si>
  <si>
    <t>ESPACADOR POLIETILENO 1000MM RDA MT ATE</t>
  </si>
  <si>
    <t>ESPACADOR POLIETILENO 1420MM RDA MT ATE</t>
  </si>
  <si>
    <t>ESTRIBO PARA BRACO ANTI-BALANCO</t>
  </si>
  <si>
    <t>ESTRIBO PARA MAO FRANCESA</t>
  </si>
  <si>
    <t>EXTINTOR DE INCENDIO TIPO ABC PÓ</t>
  </si>
  <si>
    <t>FERRAGEM CA-50 D=8.0 110X10X15</t>
  </si>
  <si>
    <t>CONJ</t>
  </si>
  <si>
    <t>FERRAGEM CA-50 D=8.0 140X10X15</t>
  </si>
  <si>
    <t>FIO ACO 1N2 (6,54MM)  ALUMINIZADO</t>
  </si>
  <si>
    <t>FIO ACO 1N5 ( 4,62MM) ALUMINIZADO</t>
  </si>
  <si>
    <t>FIO ACO 1N5 (4,62MM) ALUMINIZADO COBERTO</t>
  </si>
  <si>
    <t>FIO ACO 3N5 (9,93MM) ALUMINIZADO</t>
  </si>
  <si>
    <t>FIO AL 5.1MM AMARRACAO</t>
  </si>
  <si>
    <t>FIO AL COB. 1.5MM P/AMARRACAO RDP</t>
  </si>
  <si>
    <t>FIO AMARRAÇÃO AL RECOZIDO 5,2MM (4 AWG)</t>
  </si>
  <si>
    <t>FIO COBRE 2.5MM2 PVC 750V PRETO</t>
  </si>
  <si>
    <t>FIO CU 2.5MM2 750V AZUL</t>
  </si>
  <si>
    <t>FIO CU 4MM2 750V</t>
  </si>
  <si>
    <t>FIO CU NU 2,5MM 750V</t>
  </si>
  <si>
    <t>FITA ADESIVA ISOLANTE AMARELA</t>
  </si>
  <si>
    <t>FITA ADESIVA ISOLANTE AZUL</t>
  </si>
  <si>
    <t>RL</t>
  </si>
  <si>
    <t>FITA ADESIVA ISOLANTE BRANCA</t>
  </si>
  <si>
    <t>FITA ADESIVA ISOLANTE PRETA</t>
  </si>
  <si>
    <t>FITA ADESIVA ISOLANTE VERDE</t>
  </si>
  <si>
    <t>FITA ADESIVA ISOLANTE VERMELHA</t>
  </si>
  <si>
    <t>FITA AMARELA ADVERTÊNCIA CABOS - RL  50</t>
  </si>
  <si>
    <t>FITA AMARRAÇÃO AL RECOZIDO 1X10 MM</t>
  </si>
  <si>
    <t>FITA ISOLANTE AUTOFUSAO 19MMX10M</t>
  </si>
  <si>
    <t>FITA METALICA PARA FIXAÇÃO EM POSTE</t>
  </si>
  <si>
    <t>FITA VEDA ROSCA 20M</t>
  </si>
  <si>
    <t>FIXADOR PREF ESTAI CB ACO 6,4MM</t>
  </si>
  <si>
    <t>FIXADOR PREF ESTAI CB ACO 9,5MM</t>
  </si>
  <si>
    <t>FP ALCA PREF OLHAL DIST CB CA/CAA 107MM2</t>
  </si>
  <si>
    <t>FP ALOJAMENTO P/ EQUIPAMENTOS LUMINARIA</t>
  </si>
  <si>
    <t>FP ARO PARA CAIXA ZD</t>
  </si>
  <si>
    <t>FP BARRAMENTO DERIVAÇÃO ISOLADO 120MM2</t>
  </si>
  <si>
    <t>FP BARRAMENTO DERIVAÇÃO ISOLADO 240MM2</t>
  </si>
  <si>
    <t>FP BARRAMENTO ISOLADO AL 1200A</t>
  </si>
  <si>
    <t>FP BARRAMENTO ISOLADO CU 2000A</t>
  </si>
  <si>
    <t>FP BRACO IP TIPO  PA4</t>
  </si>
  <si>
    <t>FP CABO CA   21MM2 (4) 7 FIOS (ROSE)</t>
  </si>
  <si>
    <t>FP CABO CU NU MEIO DURO 2AWG 3 FIOS</t>
  </si>
  <si>
    <t>FP CABO CU PVC 1X 10MM2 750V AZUL</t>
  </si>
  <si>
    <t>FP CABO CU PVC 1X 10MM2 750V PRETO</t>
  </si>
  <si>
    <t>FP CABO CU PVC 1X 10MM2 750V VERDE</t>
  </si>
  <si>
    <t>FP CABO CU PVC 1X 25MM2 750V AZUL</t>
  </si>
  <si>
    <t>FP CABO CU PVC 1X 25MM2 750V PRETO</t>
  </si>
  <si>
    <t>FP CABO CU PVC 1X 25MM2 750V VERDE</t>
  </si>
  <si>
    <t>FP CABO CU PVC 1X185MM2 750V AZUL</t>
  </si>
  <si>
    <t>FP CABO CU PVC 1X185MM2 750V PRETO</t>
  </si>
  <si>
    <t>FP CABO CU SINTENAX 1X 50MM</t>
  </si>
  <si>
    <t>FP CABO DUPLEX CA 1X1X10+10MM2 1KV</t>
  </si>
  <si>
    <t>FP CABO DUPLEX CA 1X1X25+25MM2 1KV</t>
  </si>
  <si>
    <t>FP CABO QUADRUPLEX CA 3X1X 10+10MM2 1KV</t>
  </si>
  <si>
    <t>FP CABO TRIPLEX CA 2X1X10+10MM2 1KV</t>
  </si>
  <si>
    <t>FP CAPA ISOL CONECTORES 150-150/150-150</t>
  </si>
  <si>
    <t>FP CAPA ISOL P/ CONECTOR CUNHA CU 50MM</t>
  </si>
  <si>
    <t>FP CAPA ISOL. PARA CONECTOR 150MM</t>
  </si>
  <si>
    <t>FP CAPUZ PARA CONECTOR DE PERFURACAO</t>
  </si>
  <si>
    <t>FP COBERTURA PROT.MT P/GRAMPO LINHA VIVA</t>
  </si>
  <si>
    <t>FP CONECTOR PERF.  10MM2/6MM2</t>
  </si>
  <si>
    <t>FP CONECTOR PERF. 120/240MM2</t>
  </si>
  <si>
    <t>FP CONTRA POSTE CC 5M 300DAN</t>
  </si>
  <si>
    <t>FP CRUZETA MADEIRA 2400X112,5X90MM</t>
  </si>
  <si>
    <t>FP CRUZETA MADEIRA 2800X135X110MM</t>
  </si>
  <si>
    <t>FP DISP DAT 400MM2 600A 15KV</t>
  </si>
  <si>
    <t>FP ELET CORRUG PEAD  63MM 25M</t>
  </si>
  <si>
    <t>FP ELET CORRUG PEAD  90MM 25M</t>
  </si>
  <si>
    <t>FP ELET CORRUG PEAD 125MM 25M</t>
  </si>
  <si>
    <t>FP ELET CORRUG PEAD 140MM 25M</t>
  </si>
  <si>
    <t>FP ELETRODUTO ACO 5PX6M GALV. C/ LUV PES</t>
  </si>
  <si>
    <t>FP ESPACADOR LOSANG P/  50MM2 C/ 4 LACOS</t>
  </si>
  <si>
    <t>FP ESPAÇADOR LOSANGULAR 150MM</t>
  </si>
  <si>
    <t>FP FIO AL 10MM2 1KV XLPE</t>
  </si>
  <si>
    <t>FP GRAMPO DE LINHA VIVA</t>
  </si>
  <si>
    <t>FP INDICADOR DE DEFEITO TRIFÁSICO 300A</t>
  </si>
  <si>
    <t>FP ISOLADOR DE DISCO POLIMERICO 25KV</t>
  </si>
  <si>
    <t>FP ISOLADOR DISCO 152X140 PORC</t>
  </si>
  <si>
    <t>FP ISOLADOR PINO 15KV</t>
  </si>
  <si>
    <t>FP ISOLADOR PINO 24,2KV PORCELANA</t>
  </si>
  <si>
    <t>FP ISOLADOR PINO 36,2KV PORCELANA</t>
  </si>
  <si>
    <t>FP LACO LAT SIMP ISOL 36,2KV CAA 21MM</t>
  </si>
  <si>
    <t>FP LACO LAT SIMP ISOL 36,2KV CAA 34MM</t>
  </si>
  <si>
    <t>FP LACO LAT SIMP ISOL 36,2KV CAA 54MM2</t>
  </si>
  <si>
    <t>FP LACO PREF ROLDANA CA/CAA 170MM2 (336)</t>
  </si>
  <si>
    <t>FP LACO PREF ROLDANA CAL 35MM2</t>
  </si>
  <si>
    <t>FP LACO PREF ROLDANA CAL 50MM2</t>
  </si>
  <si>
    <t>FP LACO PREF ROLDANA CAL 70MM2</t>
  </si>
  <si>
    <t>FP LACO TOPO ISOLADOR 34.5KV CAA  21MM2</t>
  </si>
  <si>
    <t>FP LACO TOPO ISOLADOR 34.5KV CAA  34MM2</t>
  </si>
  <si>
    <t>FP LACO TOPO ISOLADOR 34.5KV CAA  54MM2</t>
  </si>
  <si>
    <t>FP LACO TOPO ISOLADOR 34.5KV CAA 107MM2</t>
  </si>
  <si>
    <t>FP LACO TOPO ISOLADOR 34.5KV CAA 170MM2</t>
  </si>
  <si>
    <t>FP LAMPADA VS  70W AP E-27 OVOIDE</t>
  </si>
  <si>
    <t>FP LUMINARIA C/EQUIP VS 70W OVOIDE</t>
  </si>
  <si>
    <t>FP LUMINARIA C/EQUIP VS100W OVOIDE</t>
  </si>
  <si>
    <t>FP MAO FRANCESA PLANA</t>
  </si>
  <si>
    <t>FP PADRAO ENTRADA POSTE ACO 4.5M BIPOLAR</t>
  </si>
  <si>
    <t>FP PARA RAIOS DE 12KV 5kA PORCELANA</t>
  </si>
  <si>
    <t>FP PARA-RAIOS 12KV 5KA ZNO S/ GAP</t>
  </si>
  <si>
    <t>FP PINO CRUZETA 294MM 15KV</t>
  </si>
  <si>
    <t>FP PINO CRUZETA 324MM 25KV</t>
  </si>
  <si>
    <t>FP PINO TOPO 389MM 15KV</t>
  </si>
  <si>
    <t>FP PINO TOPO 419MM 25KV</t>
  </si>
  <si>
    <t>FP POSTE 1000DAN DE MADEIRA 12M</t>
  </si>
  <si>
    <t>FP POSTE ACO CHIC DUPLO 10,5M</t>
  </si>
  <si>
    <t>FP POSTE ACO CHIC SIMPLES 10,5M</t>
  </si>
  <si>
    <t>FP POSTE ACO RETO 16M POLIGONAL</t>
  </si>
  <si>
    <t>FP POSTE ACO RETO POLIGONAL CONICO 12M</t>
  </si>
  <si>
    <t>FP POSTE CONCRETO CIRCULAR   9M 150DAN</t>
  </si>
  <si>
    <t>FP POSTE CONCRETO CIRCULAR   9M 300DAN</t>
  </si>
  <si>
    <t>FP POSTE CONCRETO CIRCULAR 10M  150DAN</t>
  </si>
  <si>
    <t>FP POSTE CONCRETO CIRCULAR 10M  300DAN</t>
  </si>
  <si>
    <t>FP POSTE CONCRETO CIRCULAR 10M  600DAN</t>
  </si>
  <si>
    <t>FP POSTE CONCRETO CIRCULAR 11M 1000DAN</t>
  </si>
  <si>
    <t>FP POSTE CONCRETO DUPLO T  9M 300DAN</t>
  </si>
  <si>
    <t>FP POSTE CONCRETO DUPLO T 10M 150DAN</t>
  </si>
  <si>
    <t>FP POSTE CONCRETO DUPLO T 10M 300DAN</t>
  </si>
  <si>
    <t>FP POSTE CONCRETO DUPLO T 10M 300DAN MED</t>
  </si>
  <si>
    <t>FP POSTE CONCRETO DUPLO T 10M 600DAN</t>
  </si>
  <si>
    <t>FP POSTE CONCRETO DUPLO T 13M 300DAN</t>
  </si>
  <si>
    <t>FP POSTE CONCRETO DUPLO T 18M3000DAN</t>
  </si>
  <si>
    <t>FP POSTE LEVE DE MADEIRA  9M</t>
  </si>
  <si>
    <t>FP POSTE LEVE DE MADEIRA 10M</t>
  </si>
  <si>
    <t>FP POSTE MEDIO DE MADEIRA 10M</t>
  </si>
  <si>
    <t>FP POSTE PESADO DE MADEIRA 10M</t>
  </si>
  <si>
    <t>FP SEPARADOR VERTICAL  CB  50MM2 4 LACOS</t>
  </si>
  <si>
    <t>FP SEPARADOR VERTICAL CB 150MM2 4 LACOS</t>
  </si>
  <si>
    <t>FP SUCATA POSTE DE CONCRETO</t>
  </si>
  <si>
    <t>FP SUPORTE 1 A 3 LUMINARIA POSTE RC</t>
  </si>
  <si>
    <t>FP SUPORTE 1 A 4 LUMINARIA POSTE RC</t>
  </si>
  <si>
    <t>FP SUPORTE PARA BTX OPERAÇÃO CARGA</t>
  </si>
  <si>
    <t>FP TAMPA FERRO CAIXA ZD</t>
  </si>
  <si>
    <t>FP TRANSF. MONOF DIST 15KV   5KVA</t>
  </si>
  <si>
    <t>FP TRANSF. TF 15KV   15KVA</t>
  </si>
  <si>
    <t>FP TRANSF. TF 15KV  112.5KVA</t>
  </si>
  <si>
    <t>FP TRANSF. TF 15KV  225KVA</t>
  </si>
  <si>
    <t>FP TRANSF. TF 15KV AP  45KVA</t>
  </si>
  <si>
    <t>FP TRANSF. TF 15KV AP  75KVA</t>
  </si>
  <si>
    <t>FP TRANSF. TF 15KV AP 112,5KVA</t>
  </si>
  <si>
    <t>FP TRANSF. TF 15KV AP 150KVA</t>
  </si>
  <si>
    <t>FP TRANSF. TF 15KV API  30KVA</t>
  </si>
  <si>
    <t>FP TRANSF. TF 15KV API 112.5KVA</t>
  </si>
  <si>
    <t>FP TRANSF. TF 15KV API 225KVA</t>
  </si>
  <si>
    <t>FP TRANSF. TF 15KV API 300KVA</t>
  </si>
  <si>
    <t>FUSIVEL BAIONETA TRAFO PEDESTAL  75KVA</t>
  </si>
  <si>
    <t>FUSIVEL BAIONETA TRAFO PEDESTAL 150KVA</t>
  </si>
  <si>
    <t>FUSIVEL DIAZED 2A</t>
  </si>
  <si>
    <t>FUSIVEL LIMITADOR CB 240MM TUBO-TUBO</t>
  </si>
  <si>
    <t>FUSIVEL NH 00 DE  16A</t>
  </si>
  <si>
    <t>FUSIVEL NH 00 DE  20A</t>
  </si>
  <si>
    <t>FUSIVEL NH 00 DE  25A</t>
  </si>
  <si>
    <t>FUSIVEL NH 00 DE  35A</t>
  </si>
  <si>
    <t>FUSIVEL NH 00 DE  50A</t>
  </si>
  <si>
    <t>FUSIVEL NH 00 DE  63A</t>
  </si>
  <si>
    <t>FUSIVEL NH 00 DE  80A</t>
  </si>
  <si>
    <t>FUSIVEL NH 00 DE 100A</t>
  </si>
  <si>
    <t>FUSIVEL NH 00 DE 125A</t>
  </si>
  <si>
    <t>FUSIVEL NH 01 DE 100A</t>
  </si>
  <si>
    <t>FUSIVEL NH 01 DE 200A</t>
  </si>
  <si>
    <t>FUSIVEL NH 01 DE 250A</t>
  </si>
  <si>
    <t>FUSIVEL NH 02 DE 200A</t>
  </si>
  <si>
    <t>FUSIVEL TIPO HH PARA TRANS 2500KVA</t>
  </si>
  <si>
    <t>GANCHO-OLHAL CL 50KN</t>
  </si>
  <si>
    <t>GLOBO LEITOSO 10x20</t>
  </si>
  <si>
    <t>GLOBO LEITOSO 15x30</t>
  </si>
  <si>
    <t>GLOBO TRANSPARENTE 10x20</t>
  </si>
  <si>
    <t>GLOBO TRANSPARENTE 15x30</t>
  </si>
  <si>
    <t>GRADE EM CHAPA EXPANDIDA 51X48CM</t>
  </si>
  <si>
    <t>GRADE P/ POCO DRENAGEM RDS</t>
  </si>
  <si>
    <t>GRADE VENTILAÇÃO P/ TB E VA</t>
  </si>
  <si>
    <t>GRAMPO ANCORAGEM  50MM2</t>
  </si>
  <si>
    <t>GRAMPO ANCORAGEM  50MM2 25KV</t>
  </si>
  <si>
    <t>GRAMPO ANCORAGEM 150MM2</t>
  </si>
  <si>
    <t>GRAMPO ANCORAGEM 150MM2 25KV</t>
  </si>
  <si>
    <t>GRAMPO ANCORAGEM 150MM2 35KV</t>
  </si>
  <si>
    <t>GRAMPOAN</t>
  </si>
  <si>
    <t>GRAMPO DE ANCORAGEM</t>
  </si>
  <si>
    <t>GRAMPO DE LINHA VIVA</t>
  </si>
  <si>
    <t>GRAMPO P/ CERCA D 3.9X25MM</t>
  </si>
  <si>
    <t>GROUTE</t>
  </si>
  <si>
    <t>HASTE ATERRAMENTO 2400MM ACO</t>
  </si>
  <si>
    <t>HASTE DE ANCORA OLHAL M16X1600MM</t>
  </si>
  <si>
    <t>IDEFASE</t>
  </si>
  <si>
    <t>IDENTIFICADOR DE FASE</t>
  </si>
  <si>
    <t>IDENTIFICADOR DE FASE A</t>
  </si>
  <si>
    <t>IDENTIFICADOR DE FASE B</t>
  </si>
  <si>
    <t>IDENTIFICADOR DE FASE C</t>
  </si>
  <si>
    <t>INTERRUPTOR 01 TECLA SIMPLES</t>
  </si>
  <si>
    <t>ISOLADOR ANCORAGEM POLIMERICO 15KV</t>
  </si>
  <si>
    <t>ISOLADOR ANCORAGEM POLIMERICO 35KV</t>
  </si>
  <si>
    <t>ISOLADOR CASTANHA PORCELANA</t>
  </si>
  <si>
    <t>ISOLADOR DISCO 175X140 GARFO-OLHAL VIDRO</t>
  </si>
  <si>
    <t>ISOLADOR PILAR PORCELANA 15KV</t>
  </si>
  <si>
    <t>ISOLADOR PILAR PORCELANA 25/35KV</t>
  </si>
  <si>
    <t>ISOLADOR PINO POLIMERICO 15KV</t>
  </si>
  <si>
    <t>ISOLADOR PINO POLIMERICO 36,2KV</t>
  </si>
  <si>
    <t>ISOLADOR ROLDANA PORCELANA</t>
  </si>
  <si>
    <t>KIT CM-09  75KVA 220-127V BAR181/DIS200A</t>
  </si>
  <si>
    <t>KIT CM-09  75KVA 380-220V BAR181/DIS120A</t>
  </si>
  <si>
    <t>KIT CM-09  75KVA 440-254V BAR181/DIS100A</t>
  </si>
  <si>
    <t>KIT CM-09 112KVA 380-220V BAR181/DIS175A</t>
  </si>
  <si>
    <t>KIT CM-09 112KVA 440-254V BAR181/DIS150A</t>
  </si>
  <si>
    <t>KIT CM-09 150KVA 220-127V BAR241/DIS400A</t>
  </si>
  <si>
    <t>KIT CM-09 150KVA 380-220V BAR181/DIS200A</t>
  </si>
  <si>
    <t>KIT CM-09 150KVA 440-254V BAR181/DIS200A</t>
  </si>
  <si>
    <t>KIT CM-09 225KVA 380-220V BAR241/DIS350A</t>
  </si>
  <si>
    <t>KIT CM-09 300KVA 440-254V BAR241/DIS400A</t>
  </si>
  <si>
    <t>KIT CM-18 112KVA 220-127V BAR181/DIS300A</t>
  </si>
  <si>
    <t>KIT CM-18 225KVA 220-127V BAR302/DIS600A</t>
  </si>
  <si>
    <t>KIT CM-18 225KVA 440-254V BAR181/DIS300A</t>
  </si>
  <si>
    <t>KIT CM-18 300KVA 220-127V BAR483/DIS800A</t>
  </si>
  <si>
    <t>KIT CM-18 300KVA 220-127V BAR665/DIS1000</t>
  </si>
  <si>
    <t>KIT CM-18 300KVA 220V BAR483/DIST800A ML</t>
  </si>
  <si>
    <t>KIT CM-18 300KVA 380-220V BAR302/DIS500A</t>
  </si>
  <si>
    <t>KIT CM-18 F3 127-220V BAR181/DISJT300A</t>
  </si>
  <si>
    <t>KIT CM-18 F4 127-220V BAR242/DISJT400A</t>
  </si>
  <si>
    <t>KIT CM-18 F9 127-220V BAR483/DISJT800A</t>
  </si>
  <si>
    <t>KIT CM10+CM9+CM3 DISJS 300A+200A+100A</t>
  </si>
  <si>
    <t>KIT PROVISORIA COM DISJUNTOR 3X150A</t>
  </si>
  <si>
    <t>KIT PROVISORIA COM DISJUNTOR 3X200A</t>
  </si>
  <si>
    <t>KIT PROVISORIA COM DISJUNTOR 3X300A</t>
  </si>
  <si>
    <t>KIT PROVISORIA COM DISJUNTOR 3X400A</t>
  </si>
  <si>
    <t>LAÇOTOPO</t>
  </si>
  <si>
    <t>LAÇO DE TOPO</t>
  </si>
  <si>
    <t>LAÇODUPLO</t>
  </si>
  <si>
    <t>LAÇO DUPLO</t>
  </si>
  <si>
    <t>LACO PREF LAT DUPLO CA/CAA  21MM2 (4)</t>
  </si>
  <si>
    <t>LACO PREF LAT DUPLO CA/CAA  34MM2 (2)</t>
  </si>
  <si>
    <t>LACO PREF LAT DUPLO CA/CAA  54MM2 (1/0)</t>
  </si>
  <si>
    <t>LACO PREF LAT DUPLO CA/CAA 107MM2 (4/0)</t>
  </si>
  <si>
    <t>LACO PREF LAT DUPLO CA/CAA 170MM2 (336)</t>
  </si>
  <si>
    <t>LACO PREF LAT SIMPLES CA/CAA  21MM2 (4)</t>
  </si>
  <si>
    <t>LACO PREF LAT SIMPLES CA/CAA  34MM2 (2)</t>
  </si>
  <si>
    <t>LACO PREF LAT SIMPLES CA/CAA  54MM2(1/0)</t>
  </si>
  <si>
    <t>LACO PREF LAT SIMPLES CA/CAA 107MM2(4/0)</t>
  </si>
  <si>
    <t>LACO PREF LAT SIMPLES CA/CAA 170MM2(336)</t>
  </si>
  <si>
    <t>LAÇO PREF ROLDANA ACO ALUM 17MM (1N5)</t>
  </si>
  <si>
    <t>LACO PREF ROLDANA CA/CAA  21MM2 (4)</t>
  </si>
  <si>
    <t>LACO PREF ROLDANA CA/CAA  34MM2 (2)</t>
  </si>
  <si>
    <t>LACO PREF ROLDANA CA/CAA  54MM2 (1/0)</t>
  </si>
  <si>
    <t>LACO PREF ROLDANA CA/CAA 107MM2 (4/0)</t>
  </si>
  <si>
    <t>LACO PREF TOPO CA/CAA  21MM2 (4)</t>
  </si>
  <si>
    <t>LACO PREF TOPO CA/CAA  34MM2 (2)</t>
  </si>
  <si>
    <t>LACO PREF TOPO CA/CAA  54MM2 (1/0)</t>
  </si>
  <si>
    <t>LACO PREF TOPO CA/CAA 107MM2 (4/0)</t>
  </si>
  <si>
    <t>LACO PREF TOPO CA/CAA 170MM2 (336)</t>
  </si>
  <si>
    <t>LAÇOROLD</t>
  </si>
  <si>
    <t>LAÇO ROLDANA</t>
  </si>
  <si>
    <t>LAJE CONC PREMOL POCO XA</t>
  </si>
  <si>
    <t>LAJE CONC PREMOL POCO XB</t>
  </si>
  <si>
    <t>LAMINA BY-PASS PARA CHAVE FUS 10KA 15KV</t>
  </si>
  <si>
    <t>LAMPADA FLUORESCENTE COMPACTA 11W BIVOLT</t>
  </si>
  <si>
    <t>LAMPADA FLUORESCENTE COMPACTA 15W BIVOLT</t>
  </si>
  <si>
    <t>LAMPADA LED 09 WATTS E-27 BIVOLT</t>
  </si>
  <si>
    <t>LAMPADA MISTA 160W 220V</t>
  </si>
  <si>
    <t>LAMPADA MISTA 250W 220V</t>
  </si>
  <si>
    <t>LAMPADA V METALICO 150W AP E-40 OVOIDE</t>
  </si>
  <si>
    <t>LAMPADA V. METALICO 400W AP E-40 TUBULAR</t>
  </si>
  <si>
    <t>LAMPADA V. METALICO 400W HQI</t>
  </si>
  <si>
    <t>LAMPADA VAPOR METALICO 1000WATTS E40</t>
  </si>
  <si>
    <t>LAMPADA VAPOR METALICO 2000WATTS E40</t>
  </si>
  <si>
    <t>LAMPADA VM  80W E-27 AP OVOIDE</t>
  </si>
  <si>
    <t>LAMPADA VM 125W E-27 AP OVOIDE</t>
  </si>
  <si>
    <t>LAMPADA VM 250W E-40 AP OVOIDE</t>
  </si>
  <si>
    <t>LAMPADA VM 400W E-40 AP OVOIDE</t>
  </si>
  <si>
    <t>LAMPADA VS  100W AP E-40 OVOIDE</t>
  </si>
  <si>
    <t>LAMPADA VS  100W AP E-40 TUBULAR</t>
  </si>
  <si>
    <t>LAMPADA VS  150W AP E-40 OVOIDE</t>
  </si>
  <si>
    <t>LAMPADA VS  150W AP E-40 TUBULAR</t>
  </si>
  <si>
    <t>LAMPADA VS  250W AP E-40 OVOIDE</t>
  </si>
  <si>
    <t>LAMPADA VS  250W AP E-40 TUBULAR</t>
  </si>
  <si>
    <t>LAMPADA VS  400W AP E-40 TUBULAR</t>
  </si>
  <si>
    <t>LAMPADA VS 1000W AP E-40</t>
  </si>
  <si>
    <t>LIMITADOR CORRENTE PROT. CB AL 240MM</t>
  </si>
  <si>
    <t>LIMITADOR CORRENTE PROT. CB CU 240MM</t>
  </si>
  <si>
    <t>LUMINARIA ABERTA 1 LAMP.C/TELA 80-125W</t>
  </si>
  <si>
    <t>LUMINARIA BX 760 TRANSP. VS 150W</t>
  </si>
  <si>
    <t>LUMINARIA C/ ALOJ TIPO PETALA VS 250W</t>
  </si>
  <si>
    <t>LUMINARIA C/EQUIP VS100W VIDRO PLANO</t>
  </si>
  <si>
    <t>LUMINARIA C/EQUIP VS150W POLICARBONATO</t>
  </si>
  <si>
    <t>LUMINARIA C/EQUIP VS150W REATOR 240V</t>
  </si>
  <si>
    <t>LUMINARIA C/EQUIP VS150W TUBULAR - VIDRO</t>
  </si>
  <si>
    <t>LUMINARIA C/EQUIP VS250W POLICARBONATO</t>
  </si>
  <si>
    <t>LUMINARIA C/EQUIP VS250W REATOR 240V</t>
  </si>
  <si>
    <t>LUMINARIA C/EQUIP VS250W TUBULAR - VIDRO</t>
  </si>
  <si>
    <t>LUMINARIA C/EQUIP VS400W</t>
  </si>
  <si>
    <t>LUMINARIA DECOR LED  36W FOSTERI 4.552LM</t>
  </si>
  <si>
    <t>LUMINARIA DECOR LED  50W LYRA 4.500 lm</t>
  </si>
  <si>
    <t>LUMINARIA DECOR LED  51W ISLA 6.000 lm</t>
  </si>
  <si>
    <t>LUMINARIA DECOR LED  54W FOSTERI 5.338LM</t>
  </si>
  <si>
    <t>LUMINARIA DECOR LED  56W JACAREI 8.120lm</t>
  </si>
  <si>
    <t>LUMINARIA DECOR LED  60W ATENA2  6.117lm</t>
  </si>
  <si>
    <t>LUMINARIA DECOR LED  60W RUBI 5.800 lm</t>
  </si>
  <si>
    <t>LUMINARIA DECOR LED  69W FOSTERI 7.200LM</t>
  </si>
  <si>
    <t>LUMINARIA DECOR LED  81W FOSTERI 8.648LM</t>
  </si>
  <si>
    <t>LUMINARIA DECOR LED 100W ATENA2  9.797lm</t>
  </si>
  <si>
    <t>LUMINARIA DECOR LED 106W LYRA 9.500 lm</t>
  </si>
  <si>
    <t>LUMINARIA DECOR LED 112W JACAREI 16.240l</t>
  </si>
  <si>
    <t>LUMINARIA DECOR LED 150W JACAREI 21750l</t>
  </si>
  <si>
    <t>LUMINARIA DECORATIVA ATENA ILUMA</t>
  </si>
  <si>
    <t>LUMINARIA DECORATIVA BX-750 - BAXTON</t>
  </si>
  <si>
    <t>LUMINARIA DECORATIVA EGEU ILUMA</t>
  </si>
  <si>
    <t>LUMINARIA DECORATIVA FO-5 TECNO</t>
  </si>
  <si>
    <t>LUMINARIA DECORATIVA HEKA TECNO</t>
  </si>
  <si>
    <t>LUMINARIA EQUIP ORNAMENTAL LAMP VM 125W</t>
  </si>
  <si>
    <t>LUMINARIA FECHADA 2 LAMP. VM/VS OV/TUBU</t>
  </si>
  <si>
    <t>LUMINARIA FECHADA P/1 VM 250-400W</t>
  </si>
  <si>
    <t>LUMINÁRIA LED  30W ARES MINI 3.819 lm</t>
  </si>
  <si>
    <t>LUMINARIA LED  30W CLARA 3.630lm</t>
  </si>
  <si>
    <t>LUMINARIA LED  30W TROOKI 4.125lm</t>
  </si>
  <si>
    <t>LUMINÁRIA LED  40W ARES MINI 4.340 lm</t>
  </si>
  <si>
    <t>LUMINARIA LED  40W SELENA 4.537lm</t>
  </si>
  <si>
    <t>LUMINARIA LED  40W URBAN STEP 4.000 lm</t>
  </si>
  <si>
    <t>LUMINARIA LED  45W STREET LIGH 6.525 lm</t>
  </si>
  <si>
    <t>LUMINÁRIA LED  50W ARES MINI 6.518 lm</t>
  </si>
  <si>
    <t>LUMINARIA LED  50W CLARA 6.050lm</t>
  </si>
  <si>
    <t>LUMINARIA LED  50W SELENA 5.540lm</t>
  </si>
  <si>
    <t>LUMINARIA LED  50W TROOKI 6.875lm</t>
  </si>
  <si>
    <t>LUMINARIA LED  54W STREET LIGH 7.830 lm</t>
  </si>
  <si>
    <t>LUMINARIA LED  56W NANO 2  5.640 lm</t>
  </si>
  <si>
    <t>LUMINARIA LED  58W URBAN STEP 5.800lm</t>
  </si>
  <si>
    <t>LUMINÁRIA LED  60W ARES MINI 6.845 lm</t>
  </si>
  <si>
    <t>LUMINARIA LED  60W MAESTRA 6.995 lm</t>
  </si>
  <si>
    <t>LUMINARIA LED  60W MODULAR 5.000 lm</t>
  </si>
  <si>
    <t>LUMINARIA LED  70W SELENA  7.715lm</t>
  </si>
  <si>
    <t>LUMINARIA LED  72W STREET LIGH 10.440 lm</t>
  </si>
  <si>
    <t>LUMINARIA LED  80W ARES MIDI 9.126 lm</t>
  </si>
  <si>
    <t>LUMINARIA LED  80W CLARA 9.680lm</t>
  </si>
  <si>
    <t>LUMINARIA LED  80W TROOKI 11.000lm</t>
  </si>
  <si>
    <t>LUMINARIA LED  84W NATH S 9.660 lm</t>
  </si>
  <si>
    <t>LUMINARIA LED  88W GRENVISION 10.600 lm</t>
  </si>
  <si>
    <t>LUMINARIA LED  90W STREET LIGH 13.050 lm</t>
  </si>
  <si>
    <t>LUMINARIA LED 100W ARES MIDI 11.400 lm</t>
  </si>
  <si>
    <t>LUMINARIA LED 100W CLARA 12.100lm</t>
  </si>
  <si>
    <t>LUMINARIA LED 100W MAESTRA 11.725 lm</t>
  </si>
  <si>
    <t>LUMINARIA LED 100W SARIN 10.000 LM</t>
  </si>
  <si>
    <t>LUMINARIA LED 100W SELENA 10.914lm</t>
  </si>
  <si>
    <t>LUMINARIA LED 100W TROOKI 13.750lm</t>
  </si>
  <si>
    <t>LUMINARIA LED 104W GRENVISION 10.400lm</t>
  </si>
  <si>
    <t>LUMINARIA LED 110W STREET LIGH 15.950 lm</t>
  </si>
  <si>
    <t>LUMINARIA LED 114W GRENVISION 13.100lm</t>
  </si>
  <si>
    <t>LUMINARIA LED 120W ARES MIDI 13.689 lm</t>
  </si>
  <si>
    <t>LUMINARIA LED 120W CLARA 14.520lm</t>
  </si>
  <si>
    <t>LUMINARIA LED 120W ROADFIGHTER 12.000 lm</t>
  </si>
  <si>
    <t>LUMINARIA LED 120W SELENA 13.097lm</t>
  </si>
  <si>
    <t>LUMINARIA LED 120W TROOKI 16.500lm</t>
  </si>
  <si>
    <t>LUMINARIA LED 135W STREET LIGH 19.575 lm</t>
  </si>
  <si>
    <t>LUMINARIA LED 144W GRENVISION 19.000 lm</t>
  </si>
  <si>
    <t>LUMINARIA LED 150W ARES MIDI 17.380 lm</t>
  </si>
  <si>
    <t>LUMINARIA LED 150W CLARA 18.150lm</t>
  </si>
  <si>
    <t>LUMINARIA LED 150W MAESTRA 17.012 lm</t>
  </si>
  <si>
    <t>LUMINARIA LED 150W SARIN 15.000 LM</t>
  </si>
  <si>
    <t>LUMINARIA LED 150W SELENA 16.692lm</t>
  </si>
  <si>
    <t>LUMINARIA LED 150W TROOKI 20.625lm</t>
  </si>
  <si>
    <t>LUMINARIA LED 165W STREET LIGH 23.925 lm</t>
  </si>
  <si>
    <t>LUMINARIA LED 170W SELENA 18.819lm</t>
  </si>
  <si>
    <t>LUMINARIA LED 171W GRENVISION 17.400 lm</t>
  </si>
  <si>
    <t>LUMINARIA LED 180W ARES MAXI 20.533 lm</t>
  </si>
  <si>
    <t>LUMINARIA LED 180W CLARA 21.780lm</t>
  </si>
  <si>
    <t>LUMINARIA LED 180W GRENVISION 18.200 lm</t>
  </si>
  <si>
    <t>LUMINARIA LED 180W ROADFIGHTER 18.000 lm</t>
  </si>
  <si>
    <t>LUMINARIA LED 180W STREET LIGH 28.100 lm</t>
  </si>
  <si>
    <t>LUMINARIA LED 180W TROOKI 24.750lm</t>
  </si>
  <si>
    <t>LUMINARIA LED 200W ARES MAXI 22.815 lm</t>
  </si>
  <si>
    <t>LUMINARIA LED 200W CLARA 24.200lm</t>
  </si>
  <si>
    <t>LUMINARIA LED 200W TROOKI 27.500lm</t>
  </si>
  <si>
    <t>LUMINARIA LED 205W SELENA 22.154lm</t>
  </si>
  <si>
    <t>LUMINARIA LED 215W STREET LIGH 31.175 lm</t>
  </si>
  <si>
    <t>LUMINARIA LED 240W ARES MAXI 27.378 lm</t>
  </si>
  <si>
    <t>LUMINARIA LED 240W CLARA 29.040lm</t>
  </si>
  <si>
    <t>LUMINARIA LED 240W SELENA 25.937lm</t>
  </si>
  <si>
    <t>LUMINARIA LED 240W STREET LIGH 34.800 lm</t>
  </si>
  <si>
    <t>LUMINARIA LED 240W TROOKI 33.000lm</t>
  </si>
  <si>
    <t>LUMINARIA LED 242W GRENVISION 24.300 lm</t>
  </si>
  <si>
    <t>LUMINARIA LED 264W ROADFIGHTER 26.400 lm</t>
  </si>
  <si>
    <t>LUMINARIA LED 290W SELENA 27.9727lM</t>
  </si>
  <si>
    <t>LUMINARIA PETALA 1 LAMP VM/VS OVOIDE</t>
  </si>
  <si>
    <t>LUMINARIA SEMI-ESFERIA JUPITER</t>
  </si>
  <si>
    <t>LUMINARIA TIPO TARTARUGA</t>
  </si>
  <si>
    <t>LUMINARIA VM/VS 1 LP TIPO PETALA C/REAT</t>
  </si>
  <si>
    <t>LUVA ACO ZINCADO  20MM 3/4P</t>
  </si>
  <si>
    <t>LUVA ACO ZINCADO  25MM 1P</t>
  </si>
  <si>
    <t>LUVA ACO ZINCADO  32MM 1.1/4P</t>
  </si>
  <si>
    <t>LUVA ACO ZINCADO  40MM 1.1/2P</t>
  </si>
  <si>
    <t>LUVA ACO ZINCADO  50MM 2P</t>
  </si>
  <si>
    <t>LUVA ACO ZINCADO  65MM 2.1/2P</t>
  </si>
  <si>
    <t>LUVA ACO ZINCADO  80MM 3P</t>
  </si>
  <si>
    <t>LUVA ACO ZINCADO 100MM 4P</t>
  </si>
  <si>
    <t>LUVA BIMETALICA DE 240MMCU - 240MM AL</t>
  </si>
  <si>
    <t>LUVA BIMETALICA DE REDUÇÃO 240MMCU-120AL</t>
  </si>
  <si>
    <t>PROV006</t>
  </si>
  <si>
    <t>LUVA COM ISOLAÇÃO 15KV - EPI</t>
  </si>
  <si>
    <t>PAR</t>
  </si>
  <si>
    <t>LUVA EMENDA CA  50MM2 RDP</t>
  </si>
  <si>
    <t>LUVA EMENDA CA 150MM2 RDP</t>
  </si>
  <si>
    <t>LUVA EMENDA CA/CU 240MM2</t>
  </si>
  <si>
    <t>LUVA EMENDA CABO CA  21MM2 (4)</t>
  </si>
  <si>
    <t>LUVA EMENDA CABO CA  34MM2 (2)</t>
  </si>
  <si>
    <t>LUVA EMENDA CABO CA  54MM2 (1/0)</t>
  </si>
  <si>
    <t>LUVA EMENDA CABO CA 107MM2 (4/0)</t>
  </si>
  <si>
    <t>LUVA EMENDA CABO CA 120MM2</t>
  </si>
  <si>
    <t>LUVA EMENDA CABO CA 170MM2 (336,4)</t>
  </si>
  <si>
    <t>LUVA EMENDA CABO CA/CAL 35MM2</t>
  </si>
  <si>
    <t>LUVA EMENDA CABO CAA  21MM2 (4)</t>
  </si>
  <si>
    <t>LUVA EMENDA CABO CAA  34MM2 (2)</t>
  </si>
  <si>
    <t>LUVA EMENDA CABO CAA  54MM2 (1/0)</t>
  </si>
  <si>
    <t>LUVA EMENDA CABO CAA 107MM2 (4/0)</t>
  </si>
  <si>
    <t>LUVA EMENDA CABO CAA 170MM2 (336.4)</t>
  </si>
  <si>
    <t>LUVA EMENDA CABO CAL  70MM2</t>
  </si>
  <si>
    <t>LUVA EMENDA FIO 1N5 ACO</t>
  </si>
  <si>
    <t>LUVA EMENDA FIO CU 6 AWG</t>
  </si>
  <si>
    <t>LUVA ISOLANTE 17KV</t>
  </si>
  <si>
    <t>LUVA PVC RIGIDO  25MM 3/4P</t>
  </si>
  <si>
    <t>LUVA PVC RIGIDO  32MM 1P</t>
  </si>
  <si>
    <t>LUVA PVC RIGIDO  40MM 1.1/4P</t>
  </si>
  <si>
    <t>LUVA PVC RIGIDO  50MM 1.1/2P</t>
  </si>
  <si>
    <t>LUVA PVC RIGIDO  60MM 2P</t>
  </si>
  <si>
    <t>LUVA PVC RIGIDO  75MM 2.1/2P</t>
  </si>
  <si>
    <t>LUVA PVC RIGIDO  85MM 3P</t>
  </si>
  <si>
    <t>LUVA PVC RIGIDO 110MM 4P</t>
  </si>
  <si>
    <t>PROV007</t>
  </si>
  <si>
    <t>LUVA TIPO VAQUETA - EPI</t>
  </si>
  <si>
    <t>MANILHA TRANSMISSÃO</t>
  </si>
  <si>
    <t>MANILHA-SAPATILHA CL 50KN</t>
  </si>
  <si>
    <t>MANOPLA ROTATIVA EXTERNA C/ PROLONGADOR</t>
  </si>
  <si>
    <t>MANTA AUTO-ADESIVA 15KV RDP</t>
  </si>
  <si>
    <t>MANTA AUTO-ADESIVA 25KV RDP</t>
  </si>
  <si>
    <t>MAO FRANCESA PERFILADA BECO 1971MM</t>
  </si>
  <si>
    <t>MAO FRANCESA PERFILADA NORMAL 726MM</t>
  </si>
  <si>
    <t>USDF</t>
  </si>
  <si>
    <t>MÃO OBRA INST DEFENSA METALICA  M. LINEA</t>
  </si>
  <si>
    <t>US</t>
  </si>
  <si>
    <t>MASSA CALAFETAR (3M)</t>
  </si>
  <si>
    <t>USMCIVILSPD</t>
  </si>
  <si>
    <t>MATERIAL CIVIL CONSTRUÇÃO PADRÃO MURETA</t>
  </si>
  <si>
    <t>CIVIPAD</t>
  </si>
  <si>
    <t>MATERIAL E MÃO DE OBRA CIVIL PADRÃO SE1</t>
  </si>
  <si>
    <t>MINI DISJUNTOR 1X16A</t>
  </si>
  <si>
    <t>MINI DISJUNTOR 2X16A</t>
  </si>
  <si>
    <t>MINI DISJUNTOR 3X20A</t>
  </si>
  <si>
    <t>MINI DISJUNTOR 3X50A</t>
  </si>
  <si>
    <t>MINIBLOK+CML-24+CMP-F-24+CMR-24+QGBT</t>
  </si>
  <si>
    <t>MISCELANIA</t>
  </si>
  <si>
    <t>MODULO BASICO T MBT 15KV</t>
  </si>
  <si>
    <t>MODULO BASICO T MBT 25KV</t>
  </si>
  <si>
    <t>MOLDURA PARA CAMARA TB E VA</t>
  </si>
  <si>
    <t>MOURAO EUC. TRAT H:2,2M E DIAM: 9-10MM</t>
  </si>
  <si>
    <t>OLHAL P/ PARAFUSO CL 50KN</t>
  </si>
  <si>
    <t>PADRAO BIF.7M 1 CONS. COM DISJUNTOR</t>
  </si>
  <si>
    <t>PADRAO BIFASICO 15KVA - P/ DISJ 90A</t>
  </si>
  <si>
    <t>PADRAO BIFASICO 37,5KVA - 150A/200A AJUS</t>
  </si>
  <si>
    <t>PADRAO ENTRADA POPULAR POSTE ACO 7M 2FIO</t>
  </si>
  <si>
    <t>PADRAO ENTRADA POSTE ACO 4.5M 2FIOS</t>
  </si>
  <si>
    <t>PADRAO PRE FABRIC PT DT 7300  DIS 2X60A</t>
  </si>
  <si>
    <t>PADRÃOSE</t>
  </si>
  <si>
    <t>PADRÃO TRIFÁSICO PARA SE1</t>
  </si>
  <si>
    <t>PAINEL METALICO 800X800X400 IP 65 PORTA</t>
  </si>
  <si>
    <t>PARA RAIOS REDE SECUNDARIA ISOLADA 10KA</t>
  </si>
  <si>
    <t>PARA-RAIOS 12KV 10KA ZNO POLIMERICO</t>
  </si>
  <si>
    <t>PARA-RAIOS 21/25KV 10KA ZNO POLIMERICO</t>
  </si>
  <si>
    <t>PARA-RAIOS 30/34,5V 10KA ZNO POLIMERICO</t>
  </si>
  <si>
    <t>PARABOLTE DE 5/16 X 2.1/2 ZINCADO BRANCO</t>
  </si>
  <si>
    <t>PARAFUSO CAB PORCA SEXT M12X40MM</t>
  </si>
  <si>
    <t>PARAFUSO CAB PORCA SEXT M12X50MM</t>
  </si>
  <si>
    <t>PARAFUSO CABECA ABAULADA M12X 40MM</t>
  </si>
  <si>
    <t>PARAFUSO CABECA ABAULADA M16X 45MM</t>
  </si>
  <si>
    <t>PARAFUSO CABECA ABAULADA M16X 70MM</t>
  </si>
  <si>
    <t>PARAFUSO CABECA ABAULADA M16X150MM</t>
  </si>
  <si>
    <t>PARAFUSO CABECA QUADRADA M12X150MM</t>
  </si>
  <si>
    <t>PARAFUSO CABECA QUADRADA M16X125MM</t>
  </si>
  <si>
    <t>PARAFUSO CABECA QUADRADA M16X150MM</t>
  </si>
  <si>
    <t>PARAFUSO CABECA QUADRADA M16X200MM</t>
  </si>
  <si>
    <t>PARAFUSO CABECA QUADRADA M16X250MM</t>
  </si>
  <si>
    <t>PARAFUSO CABECA QUADRADA M16X300MM</t>
  </si>
  <si>
    <t>PARAFUSO CABECA QUADRADA M16X350MM</t>
  </si>
  <si>
    <t>PARAFUSO CABECA QUADRADA M16X400MM</t>
  </si>
  <si>
    <t>PARAFUSO CABECA QUADRADA M16X450MM</t>
  </si>
  <si>
    <t>PARAFUSO CABECA QUADRADA M16X500MM</t>
  </si>
  <si>
    <t>PARAFUSO CABECA QUADRADA M16X550MM</t>
  </si>
  <si>
    <t>PARAFUSO CABECA QUADRADA M16X600MM</t>
  </si>
  <si>
    <t>PARAFUSO CABECA QUADRADA M16X650MM</t>
  </si>
  <si>
    <t>PARAFUSO CABECA QUADRADA M16X700MM</t>
  </si>
  <si>
    <t>PARAFUSO</t>
  </si>
  <si>
    <t>PARAFUSO CABECA QUADRADA M16XTA</t>
  </si>
  <si>
    <t>PARAFUSO CABECA SEXTAVADA 3/8 X 1P</t>
  </si>
  <si>
    <t>PARAFUSO LENTILHA 5/16 X 1/2</t>
  </si>
  <si>
    <t>PARAFUSO PARA FIXAÇÃO CAPA POSTE</t>
  </si>
  <si>
    <t>PARAFUSO SEXTAVADO 12X50</t>
  </si>
  <si>
    <t>PARAFUSO SEXTAVADO GALVANIZADO 3/8</t>
  </si>
  <si>
    <t>PARAFUSO SEXTAVADO PARA BUCHA 10</t>
  </si>
  <si>
    <t>PASTA ANTIOXIDANTE EMBALAGEM 400G</t>
  </si>
  <si>
    <t>PECA DE MADEIRA 8 X 8</t>
  </si>
  <si>
    <t>PERFILADO CHAPA 12 -  100MM</t>
  </si>
  <si>
    <t>PERFILADO CHAPA 12 -  400MM</t>
  </si>
  <si>
    <t>PERFILADO CHAPA 12 -  500MM</t>
  </si>
  <si>
    <t>PERFILADO CHAPA 12 - 1000MM</t>
  </si>
  <si>
    <t>PERFILADO CHAPA 12 - 2000MM</t>
  </si>
  <si>
    <t>PERFILADO CHAPA 12 - 2600MM</t>
  </si>
  <si>
    <t>PERFILADO PERFURADO CHAPA 12</t>
  </si>
  <si>
    <t>PERFILADO PERFURADO CHAPA 12 - BARRA 6M</t>
  </si>
  <si>
    <t>PINO CRUZETA 370MM ISOLADOR 35KV</t>
  </si>
  <si>
    <t>PINO CURTO P/ ISOLADOR PILAR 15/25/35KV</t>
  </si>
  <si>
    <t>PINO LONGO PARA ISOLADOR PILAR</t>
  </si>
  <si>
    <t>PINO P/ ISOLADOR POLIMERICO ATE 36,2KV</t>
  </si>
  <si>
    <t>PINO PARA ISOLADOR PILAR</t>
  </si>
  <si>
    <t>PINO PARA ISOLADOR POLIMÉRICO ATÉ 36,2KV</t>
  </si>
  <si>
    <t>PLACA CONCRETO PREMOLDADO 165X40X5CM</t>
  </si>
  <si>
    <t>PLACA DE IDENTIFICAÇÃO H</t>
  </si>
  <si>
    <t>PLACA DE IDENTIFICAÇÃO K</t>
  </si>
  <si>
    <t>PLACA DE IDENTIFICAÇÃO T</t>
  </si>
  <si>
    <t>USPLACA</t>
  </si>
  <si>
    <t>PLACA DE OBRA, MATERIAIS E INSTALAÇÃO</t>
  </si>
  <si>
    <t>PLACAID</t>
  </si>
  <si>
    <t>PLACA IDENTIFICAÇÃO</t>
  </si>
  <si>
    <t>PLACA N.0 P/ IDENT EQUIP</t>
  </si>
  <si>
    <t>PLACA N.1 P/ IDENT EQUIP</t>
  </si>
  <si>
    <t>PLACA N.2 P/ IDENT EQUIP</t>
  </si>
  <si>
    <t>PLACA N.3 P/ IDENT EQUIP</t>
  </si>
  <si>
    <t>PLACA N.4 P/ IDENT EQUIP</t>
  </si>
  <si>
    <t>PLACA N.5 P/ IDENT EQUIP</t>
  </si>
  <si>
    <t>PLACA N.6 OU 9 P/ IDENT EQUIP</t>
  </si>
  <si>
    <t>PLACA N.7 P/ IDENT EQUIP</t>
  </si>
  <si>
    <t>PLACA N.8 P/ IDENT EQUIP</t>
  </si>
  <si>
    <t>PLACA REDUTORA PARA DUTO CORRUGADO 63MM</t>
  </si>
  <si>
    <t>PLATAFORMA CAIXA CM-9 E CM-18</t>
  </si>
  <si>
    <t>PLUG DE INSERÇÃO SIMPLES 25KV LOAD 200A</t>
  </si>
  <si>
    <t>PLUGUE CONEXAO PDC 15KV</t>
  </si>
  <si>
    <t>PLUGUE CONEXAO PDC 25KV</t>
  </si>
  <si>
    <t>PLUGUE TERMINAL 15KV FEMEA</t>
  </si>
  <si>
    <t>PLUGUE TERMINAL 25KV FEMEA</t>
  </si>
  <si>
    <t>PLUGUE TERMINAL 25KV MACHO</t>
  </si>
  <si>
    <t>POÇO DE INSPEÇÃO XA PREMOLDADO - PREALL</t>
  </si>
  <si>
    <t>PORCA DE 1/4</t>
  </si>
  <si>
    <t>PORCA DE 5/16</t>
  </si>
  <si>
    <t>PORCA GALVANIZADA DE 3/8</t>
  </si>
  <si>
    <t>PORCA LOSANGULAR C/ MOLA ESPIRAL</t>
  </si>
  <si>
    <t>PORCA LOSANGULAR COM MOLA</t>
  </si>
  <si>
    <t>PORCA LOSANGULAR DE 3/8 COM MOLA</t>
  </si>
  <si>
    <t>PORCA QUADRADA M16 24X24X13MM</t>
  </si>
  <si>
    <t>PORCA SEXTAVADA ZINCADA 5/16</t>
  </si>
  <si>
    <t>PORTA FUSIVEL 15KV 100A 1,4KA</t>
  </si>
  <si>
    <t>PORTA FUSIVEL 15KV 100A 7,1KA</t>
  </si>
  <si>
    <t>PORTÃO LAMBRIL FECHADO 2,15X1,5M C/FECHA</t>
  </si>
  <si>
    <t>POSTE ACO COLUNA 76MM 5M ENGAS 1M -PRETO</t>
  </si>
  <si>
    <t>POSTE ACO COLUNA 76MM 6M ENGAS 1M -PRETO</t>
  </si>
  <si>
    <t>POSTE ACO GALVANIZADO 2M - 75MM - BAXTON</t>
  </si>
  <si>
    <t>POSTE ACO GALVANIZADO 3M - 75MM - BAXTON</t>
  </si>
  <si>
    <t>POSTE ACO GALVANIZADO 4M - 75MM - BAXTON</t>
  </si>
  <si>
    <t>POSTE ACO IP CONICO CONTINUO 6M</t>
  </si>
  <si>
    <t>POSTE ACO IP CONICO CONTINUO 8M</t>
  </si>
  <si>
    <t>POSTE ACO IP ESCALONADO 4.5M</t>
  </si>
  <si>
    <t>POSTE ACO IP OCTOG ENGAST  9,30m</t>
  </si>
  <si>
    <t>POSTE ACO IP OCTOG ENGAST 11,30m</t>
  </si>
  <si>
    <t>POSTE ACO IP OCTOG ENGAST 13,80m</t>
  </si>
  <si>
    <t>POSTE ACO IP OCTOG FLANG  7,80m</t>
  </si>
  <si>
    <t>POSTE ACO IP OCTOG FLANG  9,80m</t>
  </si>
  <si>
    <t>POSTE ACO IP OCTOG FLANG 11,80m</t>
  </si>
  <si>
    <t>POSTE AÇO P/ 02 GLOBOS FLANGEADO H=2,5M</t>
  </si>
  <si>
    <t>POSTE ACO RETO ENGAST  8M LIVRE - 130X76</t>
  </si>
  <si>
    <t>POSTE ACO RETO ENGAST  8M LIVRE - 200X76</t>
  </si>
  <si>
    <t>POSTE ACO RETO TELEC ENGAST  5M LIVRE</t>
  </si>
  <si>
    <t>POSTE ACO RETO TELEC ENGAST  8M LIVRE</t>
  </si>
  <si>
    <t>POSTE ACO RETO TELEC ENGAST 10M LIVRE</t>
  </si>
  <si>
    <t>POSTE ALUM. DOURADO C/ 03 GLOBOS - PARIS</t>
  </si>
  <si>
    <t>POSTE CONCRETO CIRCULAR 11M   300DAN</t>
  </si>
  <si>
    <t>POSTE CONCRETO CIRCULAR 11M   600DAN</t>
  </si>
  <si>
    <t>POSTE CONCRETO CIRCULAR 12M   300DAN</t>
  </si>
  <si>
    <t>POSTE CONCRETO CIRCULAR 12M   600DAN</t>
  </si>
  <si>
    <t>POSTE CONCRETO CIRCULAR 12M 1000DAN</t>
  </si>
  <si>
    <t>POSTE CONCRETO CIRCULAR 12M 2000DAN</t>
  </si>
  <si>
    <t>POSTE CONCRETO CIRCULAR 13M   600DAN</t>
  </si>
  <si>
    <t>POSTE CONCRETO CIRCULAR 13M 1000DAN</t>
  </si>
  <si>
    <t>POSTE CONCRETO CIRCULAR 14M 1000 DAN ABN</t>
  </si>
  <si>
    <t>POSTE CONCRETO DUPLO T  7M 300DAN</t>
  </si>
  <si>
    <t>POSTE CONCRETO DUPLO T  9M 150DAN - RDR</t>
  </si>
  <si>
    <t>POSTE CONCRETO DUPLO T 11M 300DAN</t>
  </si>
  <si>
    <t>POSTE CONCRETO DUPLO T 11M 600DAN</t>
  </si>
  <si>
    <t>POSTE CONCRETO DUPLO T 12M  300DAN</t>
  </si>
  <si>
    <t>POSTE CONCRETO DUPLO T 12M  600DAN</t>
  </si>
  <si>
    <t>POSTE CONCRETO DUPLO T 12M 1000DAN</t>
  </si>
  <si>
    <t>POSTE CONCRETO DUPLO T 13M  600DAN</t>
  </si>
  <si>
    <t>POSTE CONCRETO DUPLO T 15M  600DAN</t>
  </si>
  <si>
    <t>POSTE CONCRETO DUPLO T 18M  600DAN</t>
  </si>
  <si>
    <t>POSTE CONCRETO RC IP 11,5M 150DAN</t>
  </si>
  <si>
    <t>POSTE CONCRETO RC IP 13,5M 150DAN</t>
  </si>
  <si>
    <t>POSTE CONCRETO RC IP 16,0M 150DAN</t>
  </si>
  <si>
    <t>POSTE CONICO CONTINUO 6,5 mt</t>
  </si>
  <si>
    <t>POSTE CURVO DUPLO FLANGEADO ALTURA  9M</t>
  </si>
  <si>
    <t>POSTE CURVO DUPLO FLANGEADO ALTURA 12M</t>
  </si>
  <si>
    <t>POSTE CURVO SIMPLES FLANGEADO ALTURA 12M</t>
  </si>
  <si>
    <t>POSTE DE ACO P/PADRAO 7MX102MMX2MM PA4</t>
  </si>
  <si>
    <t>POSTE DE ACO P/PADRAO 7MX102MMX5MM PA5</t>
  </si>
  <si>
    <t>POSTE DE ACO P/PADRAO 7MX127MMX5MM PA6</t>
  </si>
  <si>
    <t>POSTE DE AÇO TEL COM 10 M CHIC DUPLO</t>
  </si>
  <si>
    <t>POSTE DE AÇO TEL COM 10 M CHIC SIMPLES</t>
  </si>
  <si>
    <t>POSTE MEDIO DE MADEIRA 11M</t>
  </si>
  <si>
    <t>POSTE MEDIO DE MADEIRA 12M</t>
  </si>
  <si>
    <t>POSTE MEDIO DE MADEIRA 13M</t>
  </si>
  <si>
    <t>POSTE MET DECORATIVO 11M SUP 02 LUMINARI</t>
  </si>
  <si>
    <t>POSTE OCTOGONAL  6,0M GALVANIZADO A FOGO</t>
  </si>
  <si>
    <t>POSTE OCTOGONAL 11,8M GALVANIZADO A FOGO</t>
  </si>
  <si>
    <t>POSTE PESADO DE MADEIRA 11M</t>
  </si>
  <si>
    <t>POSTE PESADO DE MADEIRA 12M</t>
  </si>
  <si>
    <t>POSTE PESADO DE MADEIRA 13M</t>
  </si>
  <si>
    <t>POSTE PESADO DE MADEIRA 15M</t>
  </si>
  <si>
    <t>POSTE PESADO DE MADEIRA 18M</t>
  </si>
  <si>
    <t>POSTE TECNOWAL P/ 1 GLOBO MOD TW 06.37</t>
  </si>
  <si>
    <t>POSTE TECNOWAL P/ 1 GLOBO MOD TW 06.38</t>
  </si>
  <si>
    <t>PREGO 17 X 21</t>
  </si>
  <si>
    <t>PREGO 18 X 30</t>
  </si>
  <si>
    <t>PRESILHA LATÃO 1 FURO FIXAÇÃO CABO 50MM</t>
  </si>
  <si>
    <t>PROJ. POLOLUZ P-140 - V. MET. ATÉ 400W</t>
  </si>
  <si>
    <t>PROJ. POLOLUZ P-160 - V. MET. 400-1000W</t>
  </si>
  <si>
    <t>PROJETOR LED DURAWELL 400W 39.500 LM</t>
  </si>
  <si>
    <t>PROJETOR LED INDAIA  55W 8.573 LM</t>
  </si>
  <si>
    <t>PROJETOR LED INDAIA  86W 13.963 LM</t>
  </si>
  <si>
    <t>PROJETOR LED INDAIA 142W 20.717 LM</t>
  </si>
  <si>
    <t>PROJETOR LED INDAIA 170W 26.090 LM</t>
  </si>
  <si>
    <t>PROJETOR LED INDAIA 224W 32.217 LM</t>
  </si>
  <si>
    <t>PROJETOR LED INDAIA 257W 38.406 LM</t>
  </si>
  <si>
    <t>PROJETOR LED INDAIA 284W 43.790 LM</t>
  </si>
  <si>
    <t>PROJETOR LED INDAIA 374W 53.778 LM</t>
  </si>
  <si>
    <t>PROJETOR LED INSTANIUM 145W 18.381 LM</t>
  </si>
  <si>
    <t>PROJETOR LED INSTANIUM 300W 33.400 LM</t>
  </si>
  <si>
    <t>PROJETOR LED RL31005 100W  8.000LM</t>
  </si>
  <si>
    <t>PROJETOR LED RL31505 200W  16.000LM</t>
  </si>
  <si>
    <t>PROJETOR LED RL32005 150W  12.000LM</t>
  </si>
  <si>
    <t>PROJETOR P/ LAMPADA V.METALICA 2000W E40</t>
  </si>
  <si>
    <t>PROJETOR P1000 TODO ALUMINIO</t>
  </si>
  <si>
    <t>PROJETOR PARA PISO COM GRADE PROTEÇÃO</t>
  </si>
  <si>
    <t>PROJETOR PR 40</t>
  </si>
  <si>
    <t>PROJETOR SIRIUS IZS-S INDALUX - VS 150 W</t>
  </si>
  <si>
    <t>PROJETOR TPE P/ LAMPADA 1000W</t>
  </si>
  <si>
    <t>PROJETOR VM 400W P-470 MVR</t>
  </si>
  <si>
    <t>PROJETOR ZEUS IZX-S INDALUX - VS 250W</t>
  </si>
  <si>
    <t>QDP PARA TRAFO  45KVA RDS</t>
  </si>
  <si>
    <t>QDP PARA TRAFO  75KVA RDS</t>
  </si>
  <si>
    <t>QDP PARA TRAFO 150KVA RDS</t>
  </si>
  <si>
    <t>QDP PARA TRAFO 300KVA RDS</t>
  </si>
  <si>
    <t>QDP PARA TRAFO 500KVA RDS</t>
  </si>
  <si>
    <t>REATOR 240V P/ LAMP. VS 150W, INTEGRADO</t>
  </si>
  <si>
    <t>REATOR 240V P/ LAMP. VS 250W INTEGRADO</t>
  </si>
  <si>
    <t>REATOR C IGNITOR INTERNO 400W</t>
  </si>
  <si>
    <t>REATOR C IGNITOR LAMPADA V. MET.150W</t>
  </si>
  <si>
    <t>REATOR LAMPADA V.METALICO  400W EXTERNO</t>
  </si>
  <si>
    <t>REATOR LAMPADA V.METALICO  400W INTERNO</t>
  </si>
  <si>
    <t>REATOR LAMPADA V.METALICO 1000W EXTERNO</t>
  </si>
  <si>
    <t>REATOR LAMPADA V.METÁLICO 1000W INTERNO</t>
  </si>
  <si>
    <t>REATOR LAMPADA V.METALICO 2000W</t>
  </si>
  <si>
    <t>REATOR LAMPADA VM  80W EXTERNO AFP</t>
  </si>
  <si>
    <t>REATOR LAMPADA VM 125W EXTERNO AFP</t>
  </si>
  <si>
    <t>REATOR LAMPADA VM 125W INTEGRADO</t>
  </si>
  <si>
    <t>REATOR LAMPADA VM 250W EXTERNO AFP</t>
  </si>
  <si>
    <t>REATOR LAMPADA VM 400W EXTERNO AFP</t>
  </si>
  <si>
    <t>REATOR LAMPADA VM 400W INTEGRADO</t>
  </si>
  <si>
    <t>REATOR LAMPADA VS   70W EXTERNO AFP</t>
  </si>
  <si>
    <t>REATOR LAMPADA VS   70W INTEGRADO</t>
  </si>
  <si>
    <t>REATOR LAMPADA VS  150W EXTERNO AFP</t>
  </si>
  <si>
    <t>REATOR LAMPADA VS  250W EXTERNO AFP</t>
  </si>
  <si>
    <t>REATOR LAMPADA VS  400W EXTERNO AFP</t>
  </si>
  <si>
    <t>REATOR LAMPADA VS  400W INTEGRADO</t>
  </si>
  <si>
    <t>REATOR LAMPADA VS  400WATTS INTERNO</t>
  </si>
  <si>
    <t>REATOR LÂMPADA VS 1000 WATTS</t>
  </si>
  <si>
    <t>REATOR LAMPADA VS 100W INTERNO</t>
  </si>
  <si>
    <t>REATOR LAMPADA VS 150W INTERNO</t>
  </si>
  <si>
    <t>REATOR LAMPADA VS 250W INTERNO</t>
  </si>
  <si>
    <t>REATOR RECUPERAVEL</t>
  </si>
  <si>
    <t>RECEPTACULO ISOLADO BLINDADO 15KV - DEAD</t>
  </si>
  <si>
    <t>RECEPTACULO ISOLADO BLINDADO 25KV - LOAD</t>
  </si>
  <si>
    <t>RECOMPOSIÇÃO ASFALTICA</t>
  </si>
  <si>
    <t>TON</t>
  </si>
  <si>
    <t>USREC</t>
  </si>
  <si>
    <t>RECOMPOSIÇÃO PASSEIO - CONCRETO/PISO/ETC</t>
  </si>
  <si>
    <t>REGULADOR TENSAO MONOFÁSICO 15KV  76KVA</t>
  </si>
  <si>
    <t>REGULADOR TENSÃO MONOFÁSICO 15KV 167KVA</t>
  </si>
  <si>
    <t>REGULADOR TENSÃO MONOFÁSICO 15KV 250KVA</t>
  </si>
  <si>
    <t>RELE FOTOELETRONICO</t>
  </si>
  <si>
    <t>RELIGADOR MONOFASICO V4H 15KV 200A 2KA</t>
  </si>
  <si>
    <t>RELIGADOR TRIF 24,2KV 12kA 560A</t>
  </si>
  <si>
    <t>RELIGADOR TRIF 36,2KV 12kA 630A</t>
  </si>
  <si>
    <t>SAPATILHA</t>
  </si>
  <si>
    <t>SE2 MED/PROT BLINDADA EXTERNA</t>
  </si>
  <si>
    <t>SE2 MED/PROT BLINDADA EXTERNA CONS.LIVRE</t>
  </si>
  <si>
    <t>SE2+SE2 MED/PROT BLIND EXT CONS.LIVRE</t>
  </si>
  <si>
    <t>SE2+SE2+SE2 MED/PROT BLIND EXT CONS.LIVR</t>
  </si>
  <si>
    <t>SE4 MED/PROT BLIND EXT. 7SR1004 S MC LIV</t>
  </si>
  <si>
    <t>SE4 MED/PROT BLIND EXT. URP6000 P MC LIV</t>
  </si>
  <si>
    <t>SE5 BLIND ST  75KVA 220V 3X200A</t>
  </si>
  <si>
    <t>SE5 BLIND ST  75KVA 380V 3X120A</t>
  </si>
  <si>
    <t>SE5 BLIND ST  75KVA 440V 3X100A</t>
  </si>
  <si>
    <t>SE5 BLIND ST 112,5KVA 220V 3X300A</t>
  </si>
  <si>
    <t>SE5 BLIND ST 112,5KVA 380V 3X175A</t>
  </si>
  <si>
    <t>SE5 BLIND ST 112,5KVA 440V 3X150A</t>
  </si>
  <si>
    <t>SE5 BLIND ST 150KVA 220V 3X400A</t>
  </si>
  <si>
    <t>SE5 BLIND ST 150KVA 220V 3X400A ANSI 32</t>
  </si>
  <si>
    <t>SE5 BLIND ST 150KVA 380V 3X250A</t>
  </si>
  <si>
    <t>SE5 BLIND ST 150KVA 440V 3X200A</t>
  </si>
  <si>
    <t>SE5 BLIND ST 225KVA 220V 3X600A</t>
  </si>
  <si>
    <t>SE5 BLIND ST 225KVA 380V 3X350A</t>
  </si>
  <si>
    <t>SE5 BLIND ST 225KVA 440V 3X300A</t>
  </si>
  <si>
    <t>SE5 BLIND ST 300KVA 220V 3X800A</t>
  </si>
  <si>
    <t>SE5 BLIND ST 300KVA 380V 3X500A</t>
  </si>
  <si>
    <t>SE5 BLIND ST 300KVA 440V 3X400A</t>
  </si>
  <si>
    <t>SEÇÃO RETA OCOTOGONAL 2,2M POSTE ACO IP</t>
  </si>
  <si>
    <t>SECCIONADOR CERCA ARAME FARPADO</t>
  </si>
  <si>
    <t>SECCIONADOR CERCA ARAME LISO</t>
  </si>
  <si>
    <t>SECCIONALIZ ELET 1F 15KV (AUTO-LINK)</t>
  </si>
  <si>
    <t>SELA PARA CRUZETA</t>
  </si>
  <si>
    <t>SEPARADOR VERTICAL 50-150MM2</t>
  </si>
  <si>
    <t>SHORTING CAP PARA LUMINARIA IP</t>
  </si>
  <si>
    <t>SINCRONIZADOR REG.TENSAO - RELE RUA 1</t>
  </si>
  <si>
    <t>SUCATA CABO CAA</t>
  </si>
  <si>
    <t>SUCATA CABO COBRE ISOLADO</t>
  </si>
  <si>
    <t>SUCATA CABOS CA E FIOS AL</t>
  </si>
  <si>
    <t>SUCATA CHAVE FUSIVEL</t>
  </si>
  <si>
    <t>SUCATA CRUZETA DE MADEIRA</t>
  </si>
  <si>
    <t>SUCATA DE  FERRO</t>
  </si>
  <si>
    <t>SUCATA DE CABO DE ACO</t>
  </si>
  <si>
    <t>SUCATA DE CABOS MULTIPLEX</t>
  </si>
  <si>
    <t>SUCATA DE COBRE</t>
  </si>
  <si>
    <t>SUCATA PARA RAIO</t>
  </si>
  <si>
    <t>SUCATA POSTE AROEIRA</t>
  </si>
  <si>
    <t>SUCATA POSTE EUCALIPTO</t>
  </si>
  <si>
    <t>SUPORTE 01 LUMINARIA - POSTE ACO TELECON</t>
  </si>
  <si>
    <t>SUPORTE 02 LUMINARIA - POSTE ACO TELECON</t>
  </si>
  <si>
    <t>SUPORTE 1 LUMINARIA PT RC\ACO</t>
  </si>
  <si>
    <t>SUPORTE 2 LUMINARIA PT RC\ACO</t>
  </si>
  <si>
    <t>SUPORTE 210MM TRAFO PT CC</t>
  </si>
  <si>
    <t>SUPORTE 225MM TRAFO PT CC</t>
  </si>
  <si>
    <t>SUPORTE 240MM TRAFO PT CC</t>
  </si>
  <si>
    <t>SUPORTE 255MM TRAFO PT CC</t>
  </si>
  <si>
    <t>SUPORTE 270MM TRANSFORMADOR POSTE CC</t>
  </si>
  <si>
    <t>SUPORTE 285MM TRAFO PT CC</t>
  </si>
  <si>
    <t>SUPORTE FIXAÇÃO MBT</t>
  </si>
  <si>
    <t>SUPORTE L COM CHAPA CURVA</t>
  </si>
  <si>
    <t>SUPORTE L PARA CRUZETA</t>
  </si>
  <si>
    <t>SUPORTE L PARA TOPO POSTE</t>
  </si>
  <si>
    <t>SUPORTE LUMINARIA ENCAIXE 48MM - 2ºNIVEL</t>
  </si>
  <si>
    <t>SUPORTE LUMINARIA ENCAIXE 60MM - 2ºNIVEL</t>
  </si>
  <si>
    <t>SUPORTE MODULAR PARA CABO 185 A 240MM2</t>
  </si>
  <si>
    <t>SUPORTE MODULAR PARA CABO 50MM2</t>
  </si>
  <si>
    <t>SUPORTE PARA 01 LUMINARIA - ENCAIXE 76MM</t>
  </si>
  <si>
    <t>SUPORTE PARA 01 LUMINARIA 2º NIVEL</t>
  </si>
  <si>
    <t>SUPORTE PARA 01 LUMINARIA PT AÇO 6/10M</t>
  </si>
  <si>
    <t>SUPORTE PARA 02 LUMINARIAS PT AÇO 6/10M</t>
  </si>
  <si>
    <t>SUPORTE PARA BARRAMENTO BTX - CAIXA</t>
  </si>
  <si>
    <t>SUPORTE PARA BARRAMENTO BTX - POSTE</t>
  </si>
  <si>
    <t>SUPORTE PARA ISOLADOR PILAR</t>
  </si>
  <si>
    <t>SUPORTETR</t>
  </si>
  <si>
    <t>SUPORTE PARA TRAFO</t>
  </si>
  <si>
    <t>SUPORTE TIPO MAO FRANCESA - APOIO PLACA</t>
  </si>
  <si>
    <t>SUPORTE TL P/ CHAVE FACA TOPO POSTE</t>
  </si>
  <si>
    <t>SUPORTE TRAFO POSTE MADEIRA/DUPLO T</t>
  </si>
  <si>
    <t>SUPORTE Z</t>
  </si>
  <si>
    <t>SUPORTE Z PARA 2 ELETRODUTOS</t>
  </si>
  <si>
    <t>SUPORTE Z PARA 3 ELETRODUTOS</t>
  </si>
  <si>
    <t>TAMPA ARTIC COM ARO CAIXA ZA</t>
  </si>
  <si>
    <t>TAMPA ARTIC COM ARO CAIXA ZB PASSEIO</t>
  </si>
  <si>
    <t>TAMPA ARTIC COM ARO CAIXA ZB PISTA</t>
  </si>
  <si>
    <t>TAMPA CAIXA ATERRAMENTO ARTIC 300MM</t>
  </si>
  <si>
    <t>TAMPA CONC PREM P/ CAMARA TB E VA</t>
  </si>
  <si>
    <t>TAMPA CONCRETO PARA CAIXA ZD</t>
  </si>
  <si>
    <t>TAMPA E ARO CAIXA R1 - PASSEIO - TELECOM</t>
  </si>
  <si>
    <t>TAMPA E ARO CAIXA R2 - PASSEIO - TELECOM</t>
  </si>
  <si>
    <t>CZ</t>
  </si>
  <si>
    <t>TAMPA E ARO CAIXA R3 - PASSEIO - TELECOM</t>
  </si>
  <si>
    <t>TAMPA E ARO CAIXA ZC PASSEIO</t>
  </si>
  <si>
    <t>TAMPA E ARO CAIXA ZC PISTA</t>
  </si>
  <si>
    <t>TAMPA E ARO CAIXA ZD</t>
  </si>
  <si>
    <t>TAMPA E ARO POCOS XA/XB</t>
  </si>
  <si>
    <t>TAMPA FERRO PARA CAIXA ZB TELEFONE</t>
  </si>
  <si>
    <t>TAMPA PARA INTERRUPTOR EM CONDULETE</t>
  </si>
  <si>
    <t>TAMPA PARA TOMADA EM CONDULETE 3/4</t>
  </si>
  <si>
    <t>TAMPAO  76MM2</t>
  </si>
  <si>
    <t>TAMPAO 102MM2</t>
  </si>
  <si>
    <t>TAMPAO 127MM</t>
  </si>
  <si>
    <t>TAMPÃO DEN  63MM, PARA DUTO PEAD  63MM</t>
  </si>
  <si>
    <t>TAMPÃO DEN  90MM, PARA DUTO PEAD  90MM</t>
  </si>
  <si>
    <t>TAMPÃO DEN 125MM, PARA DUTO PEAD 125MM</t>
  </si>
  <si>
    <t>TAMPÃO DEN 140MM, PARA DUTO PEAD 140MM</t>
  </si>
  <si>
    <t>TAPETE ISOLAÇÃO 17KV - 1000X1000MM</t>
  </si>
  <si>
    <t>TAPETE ISOLANTE 20KV 1M X 1M</t>
  </si>
  <si>
    <t>TERMINAL CA/CAA 4ANG ACO 6,4MM CH-1F</t>
  </si>
  <si>
    <t>TERMINAL CABO BARRO 70MM2</t>
  </si>
  <si>
    <t>TERMINAL COMP BIMETALICO 2FUROS 240MM</t>
  </si>
  <si>
    <t>TERMINAL COMP PINO  35MM RED 30MM MED PD</t>
  </si>
  <si>
    <t>TERMINAL COMP PINO  50MM RED 30MM MED PD</t>
  </si>
  <si>
    <t>TERMINAL COMP PINO  70MM RED 30MM MED PD</t>
  </si>
  <si>
    <t>TERMINAL COMP PINO  95MM RED 30MM MED PD</t>
  </si>
  <si>
    <t>TERMINAL COMP PINO 120MM RED 30MM MED PD</t>
  </si>
  <si>
    <t>TERMINAL COMP PINO 240MM RED 30MM MED PA</t>
  </si>
  <si>
    <t>TERMINAL CONCENTRICO RETO LATERAL 3/8</t>
  </si>
  <si>
    <t>TERMINAL DE COMPRESSÃO 50MM</t>
  </si>
  <si>
    <t>TERMINAL DE ENCAPSULAMENTO CABO 120MM2</t>
  </si>
  <si>
    <t>TERMINAL DE ENCAPSULAMENTO CABO 150MM2</t>
  </si>
  <si>
    <t>TERMINAL DE ENCAPSULAMENTO CABO 185MM2</t>
  </si>
  <si>
    <t>TERMINAL DE ENCAPSULAMENTO CABO 240MM2</t>
  </si>
  <si>
    <t>TDR</t>
  </si>
  <si>
    <t>TERMINAL DESCONECTÁVEL RETO</t>
  </si>
  <si>
    <t>TME</t>
  </si>
  <si>
    <t>TERMINAL MODULAR EXTERNO - MUFLAS</t>
  </si>
  <si>
    <t>TERMINAL TDC 15KV 220A  50MM2 -DEADBREAK</t>
  </si>
  <si>
    <t>TERMINAL TDC 15KV 220A 120MM2 -DEADBREAK</t>
  </si>
  <si>
    <t>TERMINAL TDC 25KV 220A  50MM2 -LOADBREAK</t>
  </si>
  <si>
    <t>TERMINAL TDC 25KV 220A 120MM2 -LOADBREAK</t>
  </si>
  <si>
    <t>TERMINAL TDC 25KV 220A 185MM2 - LOADBREA</t>
  </si>
  <si>
    <t>TERMINAL TDR PARA 15/25KV - 200A 50MM2</t>
  </si>
  <si>
    <t>TERMINAL TME  50MM2 15KV</t>
  </si>
  <si>
    <t>TERMINAL TME  50MM2 25KV</t>
  </si>
  <si>
    <t>TERMINAL TME 185MM2 15KV</t>
  </si>
  <si>
    <t>TERMINAL TME 185MM2 25KV</t>
  </si>
  <si>
    <t>TERMINAL TME 240mm2 15KV</t>
  </si>
  <si>
    <t>TERMINAL TME 400MM2 15KV</t>
  </si>
  <si>
    <t>TERMINAL TUBULAR CABO 150MM2 CABO/BARRA</t>
  </si>
  <si>
    <t>TERMINAL TUBULAR PARA CABO  10MM2</t>
  </si>
  <si>
    <t>TERMINAL TUBULAR PARA CABO  16MM2</t>
  </si>
  <si>
    <t>TERMINAL TUBULAR PARA CABO  25MM2</t>
  </si>
  <si>
    <t>TERMINAL TUBULAR PARA CABO  35MM2</t>
  </si>
  <si>
    <t>TERMINAL TUBULAR PARA CABO  50MM2</t>
  </si>
  <si>
    <t>TERMINAL TUBULAR PARA CABO  95MM2</t>
  </si>
  <si>
    <t>TIJOLO FURADO 8 FUROS</t>
  </si>
  <si>
    <t>PROV010</t>
  </si>
  <si>
    <t>TINTA SPRAY COR BRANCA</t>
  </si>
  <si>
    <t>PROV009</t>
  </si>
  <si>
    <t>TINTA SPRAY COR MARRON</t>
  </si>
  <si>
    <t>PROV008</t>
  </si>
  <si>
    <t>TINTA SPRAY COR VERMELHA</t>
  </si>
  <si>
    <t>TOMADA 3P+T BASE INCLIN. 16A 220V STECK</t>
  </si>
  <si>
    <t>TOMADA UNIVERSAL 10A PADRÃO BRASILEIRO</t>
  </si>
  <si>
    <t>TORA EUCALIPTO 1,00M</t>
  </si>
  <si>
    <t>TRAFO TF 15KV  75 KVA 220/127V A SECO</t>
  </si>
  <si>
    <t>TRAFO TF 15KV  75 KVA 220/380V A SECO</t>
  </si>
  <si>
    <t>TRAFO TF 15KV  75 KVA 254/440V A SECO</t>
  </si>
  <si>
    <t>TRAFO TF 15KV 112,5 KVA 220/127V A SECO</t>
  </si>
  <si>
    <t>TRAFO TF 15KV 112,5 KVA 220/380V A SECO</t>
  </si>
  <si>
    <t>TRAFO TF 15KV 112,5 KVA 254/440V A SECO</t>
  </si>
  <si>
    <t>TRAFO TF 15KV 150 KVA 220/127V A SECO</t>
  </si>
  <si>
    <t>TRAFO TF 15KV 150 KVA 220/380V A SECO</t>
  </si>
  <si>
    <t>TRAFO TF 15KV 150 KVA 254/440V A SECO</t>
  </si>
  <si>
    <t>TRAFO TF 15KV 225 KVA 220/127V A SECO</t>
  </si>
  <si>
    <t>TRAFO TF 15KV 225 KVA 220/380V A SECO</t>
  </si>
  <si>
    <t>TRAFO TF 15KV 225 KVA 254/440V A SECO</t>
  </si>
  <si>
    <t>TRAFO TF 15KV 300 KVA 220/127V A SECO</t>
  </si>
  <si>
    <t>TRAFO TF 15KV 300 KVA 220/380V A SECO</t>
  </si>
  <si>
    <t>TRAFO TF 15KV 300 KVA 254/440V A SECO</t>
  </si>
  <si>
    <t>TRAFO TF 15KV 500 KVA 220/127V A SECO</t>
  </si>
  <si>
    <t>TRAFO TF 15KV 500 KVA 220/380V A SECO</t>
  </si>
  <si>
    <t>TRAFO TF 15KV 500 KVA 254/440V A SECO</t>
  </si>
  <si>
    <t>TRAFO TF 15KV 750 KVA 220/127V A SECO</t>
  </si>
  <si>
    <t>TRAFO TF 15KV 750 KVA 220/380V A SECO</t>
  </si>
  <si>
    <t>TRAFO TF 15KV 750 KVA 254/440V A SECO</t>
  </si>
  <si>
    <t>TRAFO TF SB 15KV  500KVA</t>
  </si>
  <si>
    <t>TRAFO TF SB 15KV  750KVA</t>
  </si>
  <si>
    <t>TRAFO TF SB 15KV 1000KVA</t>
  </si>
  <si>
    <t>TRAFO TF SB PED 15KV  45KVA</t>
  </si>
  <si>
    <t>TRAFO TF SB PED 15KV  75KVA</t>
  </si>
  <si>
    <t>TRAFO TF SB PED 15KV 150KVA</t>
  </si>
  <si>
    <t>TRAFO TF SB PED 15KV 300KVA</t>
  </si>
  <si>
    <t>TRAFO TF SB PED 15KV 500KVA</t>
  </si>
  <si>
    <t>TRANSF TRIFASICO 15KV  45KVA BUCHA EPOXI</t>
  </si>
  <si>
    <t>TRANSF TRIFASICO 15KV  75KVA BUCHA EPOXI</t>
  </si>
  <si>
    <t>TRANSF TRIFASICO 15KV 150KVA BUCHA EPOXI</t>
  </si>
  <si>
    <t>TRANSF. MONOF DIST 15KV  10KVA</t>
  </si>
  <si>
    <t>TRANSF. MONOF DIST 15KV  15KVA</t>
  </si>
  <si>
    <t>TRANSF. MONOF DIST 15KV  25KVA</t>
  </si>
  <si>
    <t>TRANSF. MONOF DIST 15KV 37.5KVA</t>
  </si>
  <si>
    <t>TRANSF. MONOF DIST 24,2KV  10KVA</t>
  </si>
  <si>
    <t>TRANSF. TF 15KV   30KVA</t>
  </si>
  <si>
    <t>TRANSF. TF 15KV   45KVA</t>
  </si>
  <si>
    <t>TRANSF. TF 15KV   45KVA 220/380V</t>
  </si>
  <si>
    <t>TRANSF. TF 15KV   75KVA</t>
  </si>
  <si>
    <t>TRANSF. TF 15KV   75KVA 220/380V</t>
  </si>
  <si>
    <t>TRANSF. TF 15KV   75KVA 254/440V</t>
  </si>
  <si>
    <t>TRANSF. TF 15KV  112,5KVA 220/380V</t>
  </si>
  <si>
    <t>TRANSF. TF 15KV  112,5KVA 254/440V</t>
  </si>
  <si>
    <t>TRANSF. TF 15KV  150KVA 127/220V</t>
  </si>
  <si>
    <t>TRANSF. TF 15KV  150KVA 220/380V</t>
  </si>
  <si>
    <t>TRANSF. TF 15KV  150KVA 254/440V</t>
  </si>
  <si>
    <t>TRANSF. TF 15KV  225KVA 220/380V</t>
  </si>
  <si>
    <t>TRANSF. TF 15KV  225KVA 254/440V</t>
  </si>
  <si>
    <t>TRANSF. TF 15KV  300KVA 127/220V</t>
  </si>
  <si>
    <t>TRANSF. TF 15KV  300KVA 220/380V</t>
  </si>
  <si>
    <t>TRANSF. TF 15KV  300KVA 254/440V</t>
  </si>
  <si>
    <t>TRANSF. TF 15KV  500KVA 127/220V</t>
  </si>
  <si>
    <t>TRANSF. TF 15KV  500KVA 220/380 CONV</t>
  </si>
  <si>
    <t>TRANSF. TF 15KV  500KVA 254/440 CONV</t>
  </si>
  <si>
    <t>TRANSF. TF 15KV  500KVA 254/440 ISOLADO</t>
  </si>
  <si>
    <t>TRANSF. TF 15KV  750KVA 220/380V CONV</t>
  </si>
  <si>
    <t>TRANSF. TF 15KV  750KVA 254/440V CONV</t>
  </si>
  <si>
    <t>TRANSF. TF 15KV 1000KVA 220/380V</t>
  </si>
  <si>
    <t>TRANSF. TF 15KV 2500KVA 220/380V CONVENC</t>
  </si>
  <si>
    <t>TRANSF. TF 15KV API  75KVA 220/380V</t>
  </si>
  <si>
    <t>TRANSF. TF 15KV API 112,5KVA 220/380V</t>
  </si>
  <si>
    <t>TRANSF. TF 15KV API 112,5KVA 254/440V</t>
  </si>
  <si>
    <t>TRANSF. TF 15KV API 150KVA 220/380V</t>
  </si>
  <si>
    <t>TRANSF. TF 15KV API 150KVA 254/440V</t>
  </si>
  <si>
    <t>TRANSF. TF 15KV API 225KVA 220/380V</t>
  </si>
  <si>
    <t>TRANSF. TF 15KV API 225KVA 254/440V</t>
  </si>
  <si>
    <t>TRANSF. TF 15KV API 300KVA 220/380V</t>
  </si>
  <si>
    <t>TRANSF. TF 15KV REC  45KVA</t>
  </si>
  <si>
    <t>TRANSF. TF 15KV REC  75KVA</t>
  </si>
  <si>
    <t>TRANSF. TF 15KV REC  75KVA 220/380V</t>
  </si>
  <si>
    <t>TRANSF. TF 15KV REC 112,5KVA</t>
  </si>
  <si>
    <t>TRANSF. TF 15KV REC 112,5KVA 220/380V</t>
  </si>
  <si>
    <t>TRANSF. TF 15KV REC 150KVA</t>
  </si>
  <si>
    <t>TRANSF. TF 15KV REC 150KVA 220/380V</t>
  </si>
  <si>
    <t>TRANSF. TF 15KV REC 150KVA 254/440V</t>
  </si>
  <si>
    <t>TRANSF. TF 15KV REC 225KVA</t>
  </si>
  <si>
    <t>TRANSF. TF 15KV REC 225KVA 220/380V</t>
  </si>
  <si>
    <t>TRANSF. TF 15KV REC 300KVA</t>
  </si>
  <si>
    <t>TRANSF. TF 15KV REC 300KVA 220/380V</t>
  </si>
  <si>
    <t>TRANSF. TF 15KV REC API  75KVA</t>
  </si>
  <si>
    <t>TRANSF. TF 15KV REC API  75KVA 220/380V</t>
  </si>
  <si>
    <t>TRANSF. TF 15KV REC API 112,5KVA</t>
  </si>
  <si>
    <t>TRANSF. TF 15KV REC API 112,5KVA 220/380</t>
  </si>
  <si>
    <t>TRANSF. TF 15KV REC API 150KVA</t>
  </si>
  <si>
    <t>TRANSF. TF 15KV REC API 150KVA 220/380V</t>
  </si>
  <si>
    <t>TRANSF. TF 15KV REC API 150KVA 254/440V</t>
  </si>
  <si>
    <t>TRANSF. TF 15KV REC API 225KVA</t>
  </si>
  <si>
    <t>TRANSF. TF 15KV REC API 225KVA 220/380V</t>
  </si>
  <si>
    <t>TRANSF. TF 15KV REC API 300KVA</t>
  </si>
  <si>
    <t>TRANSF. TF 15KV REC API 300KVA 220/380V</t>
  </si>
  <si>
    <t>TRANSF. TRIF DIST 24,2KV  45KVA</t>
  </si>
  <si>
    <t>TRANSF. TRIF DIST 24,2KV  75KVA</t>
  </si>
  <si>
    <t>TRILHO "TR 32" - 1000MM</t>
  </si>
  <si>
    <t>TRILHO "TR 32" - 1400MM</t>
  </si>
  <si>
    <t>TRILHO LINHA DE TREM - 1 METRO</t>
  </si>
  <si>
    <t>TRIPE DE CHA PARA EXTINTOR ABC 6KG</t>
  </si>
  <si>
    <t>TUBO DE AÇO 76MM X 2000MM</t>
  </si>
  <si>
    <t>TUBO ISOLANTE TERMOCONTRATIL 100/40MM</t>
  </si>
  <si>
    <t>TUBO RECOMP CB  35MM2 1KV</t>
  </si>
  <si>
    <t>TUBO RECOMP CB  50MM2 15KV</t>
  </si>
  <si>
    <t>TUBO RECOMP CB  50MM2 15KV RDP</t>
  </si>
  <si>
    <t>TUBO RECOMP CB  70MM2 1KV</t>
  </si>
  <si>
    <t>TUBO RECOMP CB 120MM2 1KV</t>
  </si>
  <si>
    <t>TUBO RECOMP CB 150MM 15KV</t>
  </si>
  <si>
    <t>US.</t>
  </si>
  <si>
    <t>UNIDADE DE SERVICO RDR</t>
  </si>
  <si>
    <t>UNIDADE DE SERVICO RDU</t>
  </si>
  <si>
    <t>US - ALUGUEL RETROESCAVADEIRA</t>
  </si>
  <si>
    <t>HORA</t>
  </si>
  <si>
    <t>FRETCARR</t>
  </si>
  <si>
    <t>US - FRETE CARRETA - POSTE ACIMA 15M</t>
  </si>
  <si>
    <t>USINTE</t>
  </si>
  <si>
    <t>US - INTEGRAÇÃO DE 01 TURMA/DIA</t>
  </si>
  <si>
    <t>DIA</t>
  </si>
  <si>
    <t>USMND</t>
  </si>
  <si>
    <t>US - MÃO DE OBRA - METODO NÃO DESTRUTIVE</t>
  </si>
  <si>
    <t>USCCIVILSE6</t>
  </si>
  <si>
    <t>US - MÃO DE OBRA CIVIL CONSTRUÇÃO SE6</t>
  </si>
  <si>
    <t>US - MÃO DE OBRA PEDREIRO</t>
  </si>
  <si>
    <t>USPROJELE</t>
  </si>
  <si>
    <t>US - MÃO OBRA ELABORAÇÃO PROJETO ELETRIC</t>
  </si>
  <si>
    <t>PBHACOBRAS</t>
  </si>
  <si>
    <t>US ACOMPANHAMENTO DE OBRAS - PBH</t>
  </si>
  <si>
    <t>ALUDESL</t>
  </si>
  <si>
    <t>US ALUGUEL TR/MES- FRETE IDA E VOLTA</t>
  </si>
  <si>
    <t>PBHALVARA</t>
  </si>
  <si>
    <t>US ALVARA EM LOGRADOURO - PBH</t>
  </si>
  <si>
    <t>PBHEXMOML</t>
  </si>
  <si>
    <t>US EXAME DE OBRAS POR METRO LINEAR - PBH</t>
  </si>
  <si>
    <t>PBHEXMOBPT</t>
  </si>
  <si>
    <t>US EXAME DE OBRAS POR POSTE - PBH</t>
  </si>
  <si>
    <t>PBHEXMIN</t>
  </si>
  <si>
    <t>US EXAME DE PROJ OBRA MININO - PBH</t>
  </si>
  <si>
    <t>LICENCA</t>
  </si>
  <si>
    <t>US LICENCA AMBIENTAL</t>
  </si>
  <si>
    <t>GL</t>
  </si>
  <si>
    <t>UST</t>
  </si>
  <si>
    <t>US MÃO DE OBRA - VISTORIA TELEMAR</t>
  </si>
  <si>
    <t>USAC</t>
  </si>
  <si>
    <t>US MÃO DE OBRA ACRESCIDA</t>
  </si>
  <si>
    <t>USC</t>
  </si>
  <si>
    <t>US MÃO DE OBRA CIVIL</t>
  </si>
  <si>
    <t>USCCIVILPD</t>
  </si>
  <si>
    <t>US MÃO DE OBRA CIVIL CONST PADRÃO MURETA</t>
  </si>
  <si>
    <t>USEM</t>
  </si>
  <si>
    <t>US MÃO DE OBRA ELETROMECÂNICA</t>
  </si>
  <si>
    <t>USPODA</t>
  </si>
  <si>
    <t>US MÃO DE OBRA PODA DE ARVORES</t>
  </si>
  <si>
    <t>USPROJRDA</t>
  </si>
  <si>
    <t>US MAO DE OBRA PROJETO RDA</t>
  </si>
  <si>
    <t>USM</t>
  </si>
  <si>
    <t>US MAO OBRA MONTAGEM PADRAO</t>
  </si>
  <si>
    <t>USMCIVILSE6</t>
  </si>
  <si>
    <t>US MATERIAL CIVIL CONSTRUÇÃO SE6</t>
  </si>
  <si>
    <t>PBHSINALIZA</t>
  </si>
  <si>
    <t>US SINALIZAÇÃO DE OBRA (BHTRANS, ETC)</t>
  </si>
  <si>
    <t>PBHTAXAS</t>
  </si>
  <si>
    <t>US TAXAS DE EXPEDIENTE - PBH</t>
  </si>
  <si>
    <t>US-MUNCK</t>
  </si>
  <si>
    <t>US-SERVIÇO GUINCHO 11TON  C/ LANÇA 21M</t>
  </si>
  <si>
    <t>VERGALHAO CA 50 - 8MM (5/16")-BARRA 12M</t>
  </si>
  <si>
    <t>VIGA I 6X3.3/8PX1,88M (18,5KG)P/ TB E VA</t>
  </si>
  <si>
    <t xml:space="preserve">             Secretaria  Municipal de Obras</t>
  </si>
  <si>
    <t xml:space="preserve">PLANILHA ORÇAMENTÁRIA </t>
  </si>
  <si>
    <t>REFERENCIA DE PREÇOS: PREÇOS DE MERCADO</t>
  </si>
  <si>
    <t xml:space="preserve">DATA: </t>
  </si>
  <si>
    <t>BDI :</t>
  </si>
  <si>
    <t>ITEM</t>
  </si>
  <si>
    <t xml:space="preserve">CÓDIGO </t>
  </si>
  <si>
    <t>DESCRIÇÃO</t>
  </si>
  <si>
    <t>UNID.</t>
  </si>
  <si>
    <t>QUANT.</t>
  </si>
  <si>
    <t>PREÇO SEM BDI</t>
  </si>
  <si>
    <t>PREÇO COM BDI</t>
  </si>
  <si>
    <t xml:space="preserve">UNITÁRIO </t>
  </si>
  <si>
    <t>TOTAL</t>
  </si>
  <si>
    <t xml:space="preserve"> VALOR TOTAL MATERIAIS</t>
  </si>
  <si>
    <t>MÃO DE OBRA DE CONSTRUÇÃO</t>
  </si>
  <si>
    <t>CÓDIGO</t>
  </si>
  <si>
    <t>R$.UNIT.</t>
  </si>
  <si>
    <t>R$. TOTAL</t>
  </si>
  <si>
    <t>US. CONST. RDA</t>
  </si>
  <si>
    <t>MÃO DE OBRA DE CONSTRUÇÃO DE REDE ELÉTRICA</t>
  </si>
  <si>
    <t xml:space="preserve"> VALOR TOTAL MÃO DE OBRA</t>
  </si>
  <si>
    <t>RESUMO</t>
  </si>
  <si>
    <t xml:space="preserve"> VALOR TOTAL</t>
  </si>
  <si>
    <t>VALOR US</t>
  </si>
  <si>
    <t>OBRA:</t>
  </si>
  <si>
    <t>LOCAL:</t>
  </si>
  <si>
    <t>REFERÊNCIA:</t>
  </si>
  <si>
    <t>COMPOSIÇÃO DO BDI (Bonificações e Despesas Indiretas)</t>
  </si>
  <si>
    <t>"Estações e Redes de Distribuição de Energia Elétrica"</t>
  </si>
  <si>
    <t xml:space="preserve">  </t>
  </si>
  <si>
    <t>1) ADMINISTRAÇÃO CENTRAL - ( 5,29% a 7,93%)</t>
  </si>
  <si>
    <t>Adm. Central, Seguros e Garantias, Riscos</t>
  </si>
  <si>
    <t>2) SEGUROS E GARANTIAS - ( 0,25% a 0,56%)</t>
  </si>
  <si>
    <t>Despesas Financeiras</t>
  </si>
  <si>
    <t>Lucro/Remuneração</t>
  </si>
  <si>
    <t>Impostos (com desoneração)</t>
  </si>
  <si>
    <t>Impostos (sem desoneração)</t>
  </si>
  <si>
    <t>3) RISCOS  -  ( 1,00% a 1,97%)</t>
  </si>
  <si>
    <t>4) DESPESAS FINANCEIRAS - ( 1,01% a 1,11%)</t>
  </si>
  <si>
    <t>5) LUCRO/REMUNERAÇÃO  - (8,00% a 9,51%)</t>
  </si>
  <si>
    <t>6) IMPOSTOS</t>
  </si>
  <si>
    <t xml:space="preserve"> - ISS - Variação de 2% a 5% - Justificado pela Legislação Tributária Municipal com apresentação da base de cálculo da alíquota.</t>
  </si>
  <si>
    <t>COFINS=</t>
  </si>
  <si>
    <t>PIS=</t>
  </si>
  <si>
    <t>ISS=</t>
  </si>
  <si>
    <t>CPRB=</t>
  </si>
  <si>
    <t>A) Sem desoneração:</t>
  </si>
  <si>
    <t>BDI=</t>
  </si>
  <si>
    <t>Faixa referencial</t>
  </si>
  <si>
    <t>1º Quartil</t>
  </si>
  <si>
    <t>Médio</t>
  </si>
  <si>
    <t>3º Quartil</t>
  </si>
  <si>
    <t>B) Com desoneração:</t>
  </si>
  <si>
    <t>Observação:</t>
  </si>
  <si>
    <r>
      <t>Composição para "</t>
    </r>
    <r>
      <rPr>
        <b/>
        <i/>
        <sz val="12"/>
        <rFont val="Arial"/>
        <family val="2"/>
      </rPr>
      <t>Estações e Redes de Distribuição de Energia Elétrica</t>
    </r>
    <r>
      <rPr>
        <i/>
        <sz val="12"/>
        <rFont val="Arial"/>
        <family val="2"/>
      </rPr>
      <t>", conforme classificação 4221-9/03 do CNAE 2.0.</t>
    </r>
  </si>
  <si>
    <t>TOTAIS</t>
  </si>
  <si>
    <t>MÃO DE OBRA</t>
  </si>
  <si>
    <t>MATERIAL</t>
  </si>
  <si>
    <t>1.2</t>
  </si>
  <si>
    <t>1.1</t>
  </si>
  <si>
    <t>ACUM.%</t>
  </si>
  <si>
    <t>R$</t>
  </si>
  <si>
    <t>SIMPL.%</t>
  </si>
  <si>
    <t>MÊS - 3</t>
  </si>
  <si>
    <t>MÊS - 2</t>
  </si>
  <si>
    <t>MÊS - 1</t>
  </si>
  <si>
    <t>SERVIÇOS A EXECUTAR</t>
  </si>
  <si>
    <t>PESO (%)</t>
  </si>
  <si>
    <t>VALOR SERVIÇOS (R$)</t>
  </si>
  <si>
    <t>DISCRIMINAÇÃO DE SERVIÇOS</t>
  </si>
  <si>
    <t>BDI (PUBLICAÇÃO TCU - ACÓRDÃO Nº 2622/2013):</t>
  </si>
  <si>
    <t>CRONOGRAMA FISICO-FINANCEIRO</t>
  </si>
  <si>
    <t>MÃO DE OBRA DE PROJETO</t>
  </si>
  <si>
    <t>US. PROJ</t>
  </si>
  <si>
    <t>Coluna1</t>
  </si>
  <si>
    <t>Coluna2</t>
  </si>
  <si>
    <t>Coluna3</t>
  </si>
  <si>
    <t>Coluna4</t>
  </si>
  <si>
    <t>ARAME AÇO 2,76MM (12)</t>
  </si>
  <si>
    <t>TRAFO DE ATERRAMENTO 200KVA 13,8KV</t>
  </si>
  <si>
    <t>p3</t>
  </si>
  <si>
    <t xml:space="preserve">     PREFEITURA  MUNICIPAL DE MOEMA</t>
  </si>
  <si>
    <t>ADM 2021-2024</t>
  </si>
  <si>
    <t>OBJETO: PROJETO DE MODIFICAÇÃO E EXTENSÃO DE RDU PARA ILUMINAÇÃO PÚBLICA</t>
  </si>
  <si>
    <t>LOCAL: RUA JUSSARA – BAIRRO SÃO JOSÉ</t>
  </si>
  <si>
    <t xml:space="preserve">   PREFEITURA  MUNICIPAL DE MOEMA</t>
  </si>
  <si>
    <t>Secretaria  Municipal de Obras</t>
  </si>
  <si>
    <t>PROJETO DE MODIFICAÇÃO E EXTENSÃO DE RDU PARA ILUMINAÇÃO PÚBLICA</t>
  </si>
  <si>
    <t>RUA JUSSARA – BAIRRO SÃO JOSÉ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</si>
</sst>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 * #,##0.00_ ;_ * \-#,##0.00_ ;_ * &quot;-&quot;??_ ;_ @_ "/>
    <numFmt numFmtId="166" formatCode="&quot;R$&quot;\ #,##0.00"/>
    <numFmt numFmtId="167" formatCode="_(* #,##0.00_);_(* \(#,##0.00\);_(* &quot;-&quot;??_);_(@_)"/>
    <numFmt numFmtId="168" formatCode="_(* #,##0.0000_);_(* \(#,##0.000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10"/>
      <color indexed="48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i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/>
  </cellStyleXfs>
  <cellXfs count="178">
    <xf numFmtId="0" fontId="0" fillId="0" borderId="0" xfId="0"/>
    <xf numFmtId="4" fontId="20" fillId="33" borderId="0" xfId="0" applyNumberFormat="1" applyFont="1" applyFill="1" applyAlignment="1">
      <alignment horizontal="center" vertical="center" wrapText="1"/>
    </xf>
    <xf numFmtId="4" fontId="20" fillId="33" borderId="0" xfId="0" applyNumberFormat="1" applyFont="1" applyFill="1" applyAlignment="1">
      <alignment horizontal="left" vertical="center" wrapText="1"/>
    </xf>
    <xf numFmtId="4" fontId="21" fillId="33" borderId="0" xfId="0" applyNumberFormat="1" applyFont="1" applyFill="1" applyAlignment="1">
      <alignment horizontal="center" vertical="center" wrapText="1"/>
    </xf>
    <xf numFmtId="44" fontId="22" fillId="33" borderId="25" xfId="43" applyFont="1" applyFill="1" applyBorder="1" applyAlignment="1" applyProtection="1">
      <alignment horizontal="center" vertical="center" wrapText="1"/>
    </xf>
    <xf numFmtId="164" fontId="22" fillId="33" borderId="26" xfId="43" applyNumberFormat="1" applyFont="1" applyFill="1" applyBorder="1" applyAlignment="1" applyProtection="1">
      <alignment horizontal="center" vertical="center" wrapText="1"/>
    </xf>
    <xf numFmtId="10" fontId="22" fillId="33" borderId="27" xfId="43" applyNumberFormat="1" applyFont="1" applyFill="1" applyBorder="1" applyAlignment="1" applyProtection="1">
      <alignment horizontal="center" vertical="center" wrapText="1"/>
    </xf>
    <xf numFmtId="0" fontId="23" fillId="33" borderId="30" xfId="0" applyFont="1" applyFill="1" applyBorder="1" applyAlignment="1">
      <alignment horizontal="center" vertical="center" wrapText="1"/>
    </xf>
    <xf numFmtId="165" fontId="23" fillId="33" borderId="30" xfId="45" applyFont="1" applyFill="1" applyBorder="1" applyAlignment="1" applyProtection="1">
      <alignment horizontal="center" vertical="center" wrapText="1"/>
    </xf>
    <xf numFmtId="44" fontId="23" fillId="33" borderId="30" xfId="43" applyFont="1" applyFill="1" applyBorder="1" applyAlignment="1" applyProtection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1" fillId="0" borderId="30" xfId="46" applyBorder="1"/>
    <xf numFmtId="44" fontId="1" fillId="0" borderId="30" xfId="43" applyBorder="1" applyAlignment="1">
      <alignment horizontal="left"/>
    </xf>
    <xf numFmtId="43" fontId="1" fillId="0" borderId="30" xfId="42" applyFill="1" applyBorder="1"/>
    <xf numFmtId="44" fontId="0" fillId="0" borderId="30" xfId="43" applyFont="1" applyBorder="1"/>
    <xf numFmtId="44" fontId="0" fillId="0" borderId="30" xfId="0" applyNumberFormat="1" applyBorder="1"/>
    <xf numFmtId="0" fontId="1" fillId="0" borderId="30" xfId="48" applyBorder="1" applyAlignment="1">
      <alignment horizontal="center" vertical="center"/>
    </xf>
    <xf numFmtId="0" fontId="0" fillId="0" borderId="30" xfId="48" applyFont="1" applyBorder="1" applyAlignment="1">
      <alignment horizontal="center" vertical="center" wrapText="1"/>
    </xf>
    <xf numFmtId="0" fontId="1" fillId="0" borderId="30" xfId="49" applyBorder="1"/>
    <xf numFmtId="2" fontId="1" fillId="0" borderId="30" xfId="48" applyNumberFormat="1" applyBorder="1" applyAlignment="1">
      <alignment horizontal="center" vertical="center"/>
    </xf>
    <xf numFmtId="166" fontId="1" fillId="0" borderId="30" xfId="48" applyNumberFormat="1" applyBorder="1" applyAlignment="1">
      <alignment horizontal="center" vertical="center"/>
    </xf>
    <xf numFmtId="44" fontId="24" fillId="0" borderId="30" xfId="0" applyNumberFormat="1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2" fontId="24" fillId="0" borderId="3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0" xfId="43" applyFont="1"/>
    <xf numFmtId="0" fontId="0" fillId="34" borderId="0" xfId="0" applyFill="1"/>
    <xf numFmtId="0" fontId="25" fillId="0" borderId="0" xfId="52" applyFont="1" applyAlignment="1">
      <alignment horizontal="center" wrapText="1"/>
    </xf>
    <xf numFmtId="0" fontId="21" fillId="0" borderId="0" xfId="52"/>
    <xf numFmtId="0" fontId="21" fillId="0" borderId="35" xfId="52" applyBorder="1"/>
    <xf numFmtId="0" fontId="21" fillId="0" borderId="36" xfId="52" applyBorder="1"/>
    <xf numFmtId="0" fontId="21" fillId="0" borderId="37" xfId="52" applyBorder="1"/>
    <xf numFmtId="0" fontId="21" fillId="0" borderId="34" xfId="52" applyBorder="1"/>
    <xf numFmtId="0" fontId="21" fillId="0" borderId="41" xfId="52" applyBorder="1"/>
    <xf numFmtId="10" fontId="21" fillId="0" borderId="42" xfId="53" applyNumberFormat="1" applyBorder="1" applyProtection="1">
      <protection locked="0"/>
    </xf>
    <xf numFmtId="0" fontId="22" fillId="0" borderId="0" xfId="52" applyFont="1"/>
    <xf numFmtId="0" fontId="27" fillId="0" borderId="35" xfId="52" applyFont="1" applyBorder="1"/>
    <xf numFmtId="0" fontId="28" fillId="0" borderId="37" xfId="52" applyFont="1" applyBorder="1"/>
    <xf numFmtId="168" fontId="29" fillId="0" borderId="42" xfId="54" applyNumberFormat="1" applyFont="1" applyBorder="1" applyProtection="1"/>
    <xf numFmtId="0" fontId="27" fillId="0" borderId="34" xfId="52" applyFont="1" applyBorder="1"/>
    <xf numFmtId="0" fontId="28" fillId="0" borderId="41" xfId="52" applyFont="1" applyBorder="1"/>
    <xf numFmtId="0" fontId="27" fillId="0" borderId="38" xfId="52" applyFont="1" applyBorder="1"/>
    <xf numFmtId="0" fontId="21" fillId="0" borderId="39" xfId="52" applyBorder="1"/>
    <xf numFmtId="0" fontId="21" fillId="0" borderId="40" xfId="52" applyBorder="1"/>
    <xf numFmtId="0" fontId="21" fillId="0" borderId="0" xfId="52" applyProtection="1">
      <protection locked="0"/>
    </xf>
    <xf numFmtId="10" fontId="21" fillId="0" borderId="0" xfId="53" applyNumberFormat="1" applyBorder="1" applyProtection="1"/>
    <xf numFmtId="0" fontId="21" fillId="0" borderId="0" xfId="52" applyAlignment="1">
      <alignment horizontal="right"/>
    </xf>
    <xf numFmtId="10" fontId="21" fillId="0" borderId="42" xfId="53" applyNumberFormat="1" applyBorder="1" applyProtection="1"/>
    <xf numFmtId="0" fontId="21" fillId="0" borderId="32" xfId="52" applyBorder="1" applyAlignment="1">
      <alignment horizontal="center" vertical="center"/>
    </xf>
    <xf numFmtId="0" fontId="21" fillId="0" borderId="33" xfId="52" applyBorder="1" applyAlignment="1">
      <alignment horizontal="center" vertical="center"/>
    </xf>
    <xf numFmtId="10" fontId="21" fillId="0" borderId="26" xfId="52" applyNumberFormat="1" applyBorder="1"/>
    <xf numFmtId="10" fontId="21" fillId="0" borderId="45" xfId="52" applyNumberFormat="1" applyBorder="1"/>
    <xf numFmtId="0" fontId="21" fillId="0" borderId="38" xfId="52" applyBorder="1"/>
    <xf numFmtId="0" fontId="19" fillId="0" borderId="35" xfId="52" applyFont="1" applyBorder="1"/>
    <xf numFmtId="0" fontId="33" fillId="0" borderId="0" xfId="55" applyFont="1" applyAlignment="1">
      <alignment vertical="center" wrapText="1"/>
    </xf>
    <xf numFmtId="44" fontId="0" fillId="0" borderId="0" xfId="0" applyNumberFormat="1"/>
    <xf numFmtId="10" fontId="0" fillId="35" borderId="30" xfId="44" applyNumberFormat="1" applyFont="1" applyFill="1" applyBorder="1" applyAlignment="1">
      <alignment horizontal="center" vertical="center"/>
    </xf>
    <xf numFmtId="44" fontId="0" fillId="0" borderId="30" xfId="43" applyFont="1" applyBorder="1" applyAlignment="1">
      <alignment horizontal="center" vertical="center"/>
    </xf>
    <xf numFmtId="10" fontId="0" fillId="0" borderId="30" xfId="44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5" borderId="30" xfId="0" applyFill="1" applyBorder="1"/>
    <xf numFmtId="0" fontId="0" fillId="0" borderId="30" xfId="0" applyBorder="1"/>
    <xf numFmtId="0" fontId="0" fillId="35" borderId="30" xfId="0" applyFill="1" applyBorder="1" applyAlignment="1">
      <alignment horizontal="center" vertical="center"/>
    </xf>
    <xf numFmtId="0" fontId="34" fillId="0" borderId="30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30" xfId="48" applyFont="1" applyBorder="1" applyAlignment="1">
      <alignment horizontal="center" vertical="center"/>
    </xf>
    <xf numFmtId="0" fontId="0" fillId="0" borderId="30" xfId="49" applyFont="1" applyBorder="1"/>
    <xf numFmtId="2" fontId="0" fillId="0" borderId="0" xfId="0" applyNumberFormat="1"/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51" applyFont="1" applyBorder="1" applyAlignment="1">
      <alignment horizontal="center"/>
    </xf>
    <xf numFmtId="0" fontId="1" fillId="0" borderId="30" xfId="51" applyBorder="1" applyAlignment="1">
      <alignment horizontal="center"/>
    </xf>
    <xf numFmtId="166" fontId="1" fillId="0" borderId="30" xfId="51" applyNumberFormat="1" applyBorder="1" applyAlignment="1">
      <alignment horizontal="center"/>
    </xf>
    <xf numFmtId="44" fontId="24" fillId="0" borderId="30" xfId="43" applyFont="1" applyFill="1" applyBorder="1" applyAlignment="1">
      <alignment horizontal="center"/>
    </xf>
    <xf numFmtId="0" fontId="1" fillId="0" borderId="30" xfId="50" applyBorder="1" applyAlignment="1">
      <alignment horizontal="center"/>
    </xf>
    <xf numFmtId="166" fontId="1" fillId="0" borderId="30" xfId="50" applyNumberFormat="1" applyBorder="1" applyAlignment="1">
      <alignment horizontal="center"/>
    </xf>
    <xf numFmtId="0" fontId="23" fillId="33" borderId="30" xfId="0" applyFont="1" applyFill="1" applyBorder="1" applyAlignment="1">
      <alignment horizontal="center" vertical="center" wrapText="1"/>
    </xf>
    <xf numFmtId="0" fontId="1" fillId="0" borderId="30" xfId="47" applyBorder="1" applyAlignment="1">
      <alignment horizontal="center"/>
    </xf>
    <xf numFmtId="166" fontId="1" fillId="0" borderId="30" xfId="47" applyNumberFormat="1" applyBorder="1" applyAlignment="1">
      <alignment horizontal="distributed"/>
    </xf>
    <xf numFmtId="0" fontId="1" fillId="0" borderId="30" xfId="48" applyBorder="1" applyAlignment="1">
      <alignment horizontal="center"/>
    </xf>
    <xf numFmtId="44" fontId="23" fillId="0" borderId="0" xfId="43" applyFont="1" applyFill="1" applyBorder="1" applyAlignment="1" applyProtection="1">
      <alignment horizontal="center" vertical="center" wrapText="1"/>
    </xf>
    <xf numFmtId="0" fontId="23" fillId="33" borderId="28" xfId="0" applyFont="1" applyFill="1" applyBorder="1" applyAlignment="1">
      <alignment horizontal="center" vertical="center" wrapText="1"/>
    </xf>
    <xf numFmtId="0" fontId="23" fillId="33" borderId="29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4" fontId="19" fillId="33" borderId="10" xfId="0" applyNumberFormat="1" applyFont="1" applyFill="1" applyBorder="1" applyAlignment="1">
      <alignment horizontal="center" vertical="center" wrapText="1"/>
    </xf>
    <xf numFmtId="4" fontId="19" fillId="33" borderId="11" xfId="0" applyNumberFormat="1" applyFont="1" applyFill="1" applyBorder="1" applyAlignment="1">
      <alignment horizontal="center" vertical="center" wrapText="1"/>
    </xf>
    <xf numFmtId="4" fontId="19" fillId="33" borderId="12" xfId="0" applyNumberFormat="1" applyFont="1" applyFill="1" applyBorder="1" applyAlignment="1">
      <alignment horizontal="center" vertical="center" wrapText="1"/>
    </xf>
    <xf numFmtId="0" fontId="21" fillId="0" borderId="34" xfId="52" applyBorder="1" applyAlignment="1">
      <alignment horizontal="left" wrapText="1"/>
    </xf>
    <xf numFmtId="0" fontId="21" fillId="0" borderId="41" xfId="52" applyBorder="1" applyAlignment="1">
      <alignment horizontal="left" wrapText="1"/>
    </xf>
    <xf numFmtId="0" fontId="21" fillId="0" borderId="34" xfId="52" applyBorder="1" applyAlignment="1">
      <alignment horizontal="right"/>
    </xf>
    <xf numFmtId="0" fontId="21" fillId="0" borderId="41" xfId="52" applyBorder="1" applyAlignment="1">
      <alignment horizontal="right"/>
    </xf>
    <xf numFmtId="0" fontId="30" fillId="0" borderId="35" xfId="52" applyFont="1" applyBorder="1" applyAlignment="1">
      <alignment horizontal="right" vertical="center"/>
    </xf>
    <xf numFmtId="0" fontId="30" fillId="0" borderId="43" xfId="52" applyFont="1" applyBorder="1" applyAlignment="1">
      <alignment horizontal="right" vertical="center"/>
    </xf>
    <xf numFmtId="0" fontId="30" fillId="0" borderId="38" xfId="52" applyFont="1" applyBorder="1" applyAlignment="1">
      <alignment horizontal="right" vertical="center"/>
    </xf>
    <xf numFmtId="0" fontId="30" fillId="0" borderId="44" xfId="52" applyFont="1" applyBorder="1" applyAlignment="1">
      <alignment horizontal="right" vertical="center"/>
    </xf>
    <xf numFmtId="10" fontId="31" fillId="0" borderId="32" xfId="53" applyNumberFormat="1" applyFont="1" applyBorder="1" applyAlignment="1" applyProtection="1">
      <alignment horizontal="center" vertical="center"/>
    </xf>
    <xf numFmtId="10" fontId="31" fillId="0" borderId="33" xfId="53" applyNumberFormat="1" applyFont="1" applyBorder="1" applyAlignment="1" applyProtection="1">
      <alignment horizontal="center" vertical="center"/>
    </xf>
    <xf numFmtId="10" fontId="31" fillId="0" borderId="26" xfId="53" applyNumberFormat="1" applyFont="1" applyBorder="1" applyAlignment="1" applyProtection="1">
      <alignment horizontal="center" vertical="center"/>
    </xf>
    <xf numFmtId="10" fontId="31" fillId="0" borderId="45" xfId="53" applyNumberFormat="1" applyFont="1" applyBorder="1" applyAlignment="1" applyProtection="1">
      <alignment horizontal="center" vertical="center"/>
    </xf>
    <xf numFmtId="0" fontId="21" fillId="0" borderId="31" xfId="52" applyBorder="1" applyAlignment="1">
      <alignment horizontal="center" vertical="center"/>
    </xf>
    <xf numFmtId="0" fontId="21" fillId="0" borderId="32" xfId="52" applyBorder="1" applyAlignment="1">
      <alignment horizontal="center" vertical="center"/>
    </xf>
    <xf numFmtId="0" fontId="21" fillId="0" borderId="46" xfId="52" applyBorder="1" applyAlignment="1">
      <alignment horizontal="center" vertical="center"/>
    </xf>
    <xf numFmtId="0" fontId="21" fillId="0" borderId="26" xfId="52" applyBorder="1" applyAlignment="1">
      <alignment horizontal="center" vertical="center"/>
    </xf>
    <xf numFmtId="0" fontId="32" fillId="0" borderId="34" xfId="55" applyFont="1" applyBorder="1" applyAlignment="1">
      <alignment horizontal="left" vertical="center" wrapText="1"/>
    </xf>
    <xf numFmtId="0" fontId="32" fillId="0" borderId="41" xfId="55" applyFont="1" applyBorder="1" applyAlignment="1">
      <alignment horizontal="left" vertical="center" wrapText="1"/>
    </xf>
    <xf numFmtId="0" fontId="32" fillId="0" borderId="38" xfId="55" applyFont="1" applyBorder="1" applyAlignment="1">
      <alignment horizontal="left" vertical="center" wrapText="1"/>
    </xf>
    <xf numFmtId="0" fontId="32" fillId="0" borderId="39" xfId="55" applyFont="1" applyBorder="1" applyAlignment="1">
      <alignment horizontal="left" vertical="center" wrapText="1"/>
    </xf>
    <xf numFmtId="0" fontId="32" fillId="0" borderId="40" xfId="55" applyFont="1" applyBorder="1" applyAlignment="1">
      <alignment horizontal="left" vertical="center" wrapText="1"/>
    </xf>
    <xf numFmtId="0" fontId="25" fillId="33" borderId="35" xfId="52" applyFont="1" applyFill="1" applyBorder="1" applyAlignment="1">
      <alignment horizontal="center"/>
    </xf>
    <xf numFmtId="0" fontId="25" fillId="33" borderId="36" xfId="52" applyFont="1" applyFill="1" applyBorder="1" applyAlignment="1">
      <alignment horizontal="center"/>
    </xf>
    <xf numFmtId="0" fontId="25" fillId="33" borderId="37" xfId="52" applyFont="1" applyFill="1" applyBorder="1" applyAlignment="1">
      <alignment horizontal="center"/>
    </xf>
    <xf numFmtId="0" fontId="25" fillId="33" borderId="38" xfId="52" applyFont="1" applyFill="1" applyBorder="1" applyAlignment="1">
      <alignment horizontal="center" wrapText="1"/>
    </xf>
    <xf numFmtId="0" fontId="25" fillId="33" borderId="39" xfId="52" applyFont="1" applyFill="1" applyBorder="1" applyAlignment="1">
      <alignment horizontal="center" wrapText="1"/>
    </xf>
    <xf numFmtId="0" fontId="25" fillId="33" borderId="40" xfId="52" applyFont="1" applyFill="1" applyBorder="1" applyAlignment="1">
      <alignment horizontal="center" wrapText="1"/>
    </xf>
    <xf numFmtId="14" fontId="0" fillId="0" borderId="30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44" fontId="0" fillId="0" borderId="21" xfId="0" applyNumberFormat="1" applyBorder="1" applyAlignment="1">
      <alignment horizontal="left" vertical="center" wrapText="1"/>
    </xf>
    <xf numFmtId="44" fontId="0" fillId="0" borderId="18" xfId="0" applyNumberFormat="1" applyBorder="1" applyAlignment="1">
      <alignment horizontal="left" vertical="center" wrapText="1"/>
    </xf>
    <xf numFmtId="44" fontId="0" fillId="0" borderId="20" xfId="0" applyNumberFormat="1" applyBorder="1" applyAlignment="1">
      <alignment horizontal="left" vertical="center" wrapText="1"/>
    </xf>
    <xf numFmtId="0" fontId="0" fillId="0" borderId="21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44" fontId="0" fillId="0" borderId="30" xfId="43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5" fillId="0" borderId="21" xfId="0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35" fillId="0" borderId="20" xfId="0" applyFont="1" applyBorder="1" applyAlignment="1">
      <alignment horizontal="center"/>
    </xf>
    <xf numFmtId="44" fontId="0" fillId="0" borderId="30" xfId="0" applyNumberFormat="1" applyBorder="1" applyAlignment="1">
      <alignment horizontal="left"/>
    </xf>
    <xf numFmtId="0" fontId="0" fillId="0" borderId="30" xfId="0" applyBorder="1" applyAlignment="1">
      <alignment horizontal="left"/>
    </xf>
    <xf numFmtId="0" fontId="34" fillId="0" borderId="21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34" fillId="0" borderId="30" xfId="0" applyFont="1" applyBorder="1" applyAlignment="1">
      <alignment horizontal="left"/>
    </xf>
    <xf numFmtId="10" fontId="34" fillId="0" borderId="21" xfId="44" applyNumberFormat="1" applyFont="1" applyBorder="1" applyAlignment="1">
      <alignment horizontal="center"/>
    </xf>
    <xf numFmtId="10" fontId="34" fillId="0" borderId="18" xfId="44" applyNumberFormat="1" applyFont="1" applyBorder="1" applyAlignment="1">
      <alignment horizontal="center"/>
    </xf>
    <xf numFmtId="10" fontId="34" fillId="0" borderId="20" xfId="44" applyNumberFormat="1" applyFont="1" applyBorder="1" applyAlignment="1">
      <alignment horizontal="center"/>
    </xf>
    <xf numFmtId="0" fontId="36" fillId="33" borderId="0" xfId="0" applyFont="1" applyFill="1" applyAlignment="1">
      <alignment horizontal="right" vertical="center" wrapText="1"/>
    </xf>
    <xf numFmtId="4" fontId="19" fillId="33" borderId="0" xfId="0" applyNumberFormat="1" applyFont="1" applyFill="1" applyAlignment="1">
      <alignment horizontal="right" vertical="center" wrapText="1"/>
    </xf>
    <xf numFmtId="4" fontId="37" fillId="33" borderId="39" xfId="0" applyNumberFormat="1" applyFont="1" applyFill="1" applyBorder="1" applyAlignment="1">
      <alignment horizontal="right" vertical="center" wrapText="1"/>
    </xf>
    <xf numFmtId="44" fontId="26" fillId="0" borderId="13" xfId="52" applyNumberFormat="1" applyFont="1" applyBorder="1" applyAlignment="1">
      <alignment horizontal="left" wrapText="1"/>
    </xf>
    <xf numFmtId="44" fontId="26" fillId="0" borderId="22" xfId="52" applyNumberFormat="1" applyFont="1" applyBorder="1" applyAlignment="1">
      <alignment horizontal="left" wrapText="1"/>
    </xf>
    <xf numFmtId="0" fontId="32" fillId="0" borderId="0" xfId="55" applyFont="1" applyBorder="1" applyAlignment="1">
      <alignment horizontal="left" vertical="center" wrapText="1"/>
    </xf>
    <xf numFmtId="0" fontId="21" fillId="0" borderId="0" xfId="52" applyBorder="1" applyAlignment="1">
      <alignment horizontal="left" wrapText="1"/>
    </xf>
    <xf numFmtId="44" fontId="26" fillId="0" borderId="23" xfId="52" applyNumberFormat="1" applyFont="1" applyBorder="1" applyAlignment="1">
      <alignment horizontal="left" wrapText="1"/>
    </xf>
    <xf numFmtId="44" fontId="26" fillId="0" borderId="27" xfId="52" applyNumberFormat="1" applyFont="1" applyBorder="1" applyAlignment="1">
      <alignment horizontal="left" wrapText="1"/>
    </xf>
    <xf numFmtId="44" fontId="26" fillId="0" borderId="14" xfId="52" applyNumberFormat="1" applyFont="1" applyBorder="1" applyAlignment="1">
      <alignment horizontal="left" wrapText="1"/>
    </xf>
    <xf numFmtId="44" fontId="26" fillId="0" borderId="15" xfId="52" applyNumberFormat="1" applyFont="1" applyBorder="1" applyAlignment="1">
      <alignment horizontal="left" wrapText="1"/>
    </xf>
    <xf numFmtId="0" fontId="18" fillId="33" borderId="0" xfId="52" applyFont="1" applyFill="1" applyAlignment="1">
      <alignment horizontal="right" vertical="center"/>
    </xf>
    <xf numFmtId="4" fontId="19" fillId="33" borderId="0" xfId="52" applyNumberFormat="1" applyFont="1" applyFill="1" applyAlignment="1">
      <alignment horizontal="right" vertical="center"/>
    </xf>
    <xf numFmtId="4" fontId="20" fillId="33" borderId="0" xfId="52" applyNumberFormat="1" applyFont="1" applyFill="1" applyAlignment="1">
      <alignment horizontal="right" vertical="center"/>
    </xf>
    <xf numFmtId="0" fontId="18" fillId="33" borderId="0" xfId="0" applyFont="1" applyFill="1" applyAlignment="1">
      <alignment horizontal="right" vertical="center" wrapText="1"/>
    </xf>
    <xf numFmtId="0" fontId="0" fillId="0" borderId="30" xfId="0" applyNumberFormat="1" applyBorder="1" applyAlignment="1">
      <alignment horizontal="left"/>
    </xf>
    <xf numFmtId="0" fontId="22" fillId="33" borderId="13" xfId="43" applyNumberFormat="1" applyFont="1" applyFill="1" applyBorder="1" applyAlignment="1" applyProtection="1">
      <alignment horizontal="left" vertical="center" wrapText="1"/>
    </xf>
    <xf numFmtId="0" fontId="22" fillId="33" borderId="14" xfId="43" applyNumberFormat="1" applyFont="1" applyFill="1" applyBorder="1" applyAlignment="1" applyProtection="1">
      <alignment horizontal="left" vertical="center" wrapText="1"/>
    </xf>
    <xf numFmtId="0" fontId="22" fillId="33" borderId="15" xfId="43" applyNumberFormat="1" applyFont="1" applyFill="1" applyBorder="1" applyAlignment="1" applyProtection="1">
      <alignment horizontal="left" vertical="center" wrapText="1"/>
    </xf>
    <xf numFmtId="0" fontId="22" fillId="33" borderId="22" xfId="43" applyNumberFormat="1" applyFont="1" applyFill="1" applyBorder="1" applyAlignment="1" applyProtection="1">
      <alignment horizontal="left" vertical="center" wrapText="1"/>
    </xf>
    <xf numFmtId="0" fontId="22" fillId="33" borderId="23" xfId="43" applyNumberFormat="1" applyFont="1" applyFill="1" applyBorder="1" applyAlignment="1" applyProtection="1">
      <alignment horizontal="left" vertical="center" wrapText="1"/>
    </xf>
    <xf numFmtId="0" fontId="22" fillId="33" borderId="24" xfId="43" applyNumberFormat="1" applyFont="1" applyFill="1" applyBorder="1" applyAlignment="1" applyProtection="1">
      <alignment horizontal="left" vertical="center" wrapText="1"/>
    </xf>
    <xf numFmtId="0" fontId="22" fillId="0" borderId="16" xfId="43" applyNumberFormat="1" applyFont="1" applyFill="1" applyBorder="1" applyAlignment="1" applyProtection="1">
      <alignment horizontal="left" vertical="center" wrapText="1"/>
    </xf>
    <xf numFmtId="0" fontId="22" fillId="0" borderId="17" xfId="43" applyNumberFormat="1" applyFont="1" applyFill="1" applyBorder="1" applyAlignment="1" applyProtection="1">
      <alignment horizontal="left" vertical="center" wrapText="1"/>
    </xf>
    <xf numFmtId="0" fontId="22" fillId="0" borderId="18" xfId="43" applyNumberFormat="1" applyFont="1" applyFill="1" applyBorder="1" applyAlignment="1" applyProtection="1">
      <alignment horizontal="left" vertical="center" wrapText="1"/>
    </xf>
    <xf numFmtId="0" fontId="22" fillId="0" borderId="19" xfId="43" applyNumberFormat="1" applyFont="1" applyFill="1" applyBorder="1" applyAlignment="1" applyProtection="1">
      <alignment horizontal="left" vertical="center" wrapText="1"/>
    </xf>
  </cellXfs>
  <cellStyles count="5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3" builtinId="4"/>
    <cellStyle name="Neutro" xfId="8" builtinId="28" customBuiltin="1"/>
    <cellStyle name="Normal" xfId="0" builtinId="0"/>
    <cellStyle name="Normal 10" xfId="48" xr:uid="{F0963CEE-6C95-4E7C-9D44-2A068ABF9ECC}"/>
    <cellStyle name="Normal 11" xfId="50" xr:uid="{2CE49E9B-5B1E-4FF4-83F5-BD3A0DD27E5A}"/>
    <cellStyle name="Normal 15" xfId="51" xr:uid="{1B6A4AC4-F3DC-4A3B-9D52-9D2E06E55D04}"/>
    <cellStyle name="Normal 2" xfId="52" xr:uid="{CA405BE8-9BD3-4281-B72D-5AB3AC43F780}"/>
    <cellStyle name="Normal 2 2" xfId="55" xr:uid="{FBD5CB79-96AF-4D27-A69A-625215D46601}"/>
    <cellStyle name="Normal 2 2 2" xfId="46" xr:uid="{A7E3FA37-7037-449F-A201-0EB3E409DF25}"/>
    <cellStyle name="Normal 3" xfId="49" xr:uid="{3FFFB27B-323E-4937-AEA0-FE8BB87808DA}"/>
    <cellStyle name="Normal 9" xfId="47" xr:uid="{B121C113-611A-48BE-9C44-BF3AC74638DF}"/>
    <cellStyle name="Nota" xfId="15" builtinId="10" customBuiltin="1"/>
    <cellStyle name="Porcentagem" xfId="44" builtinId="5"/>
    <cellStyle name="Porcentagem 2" xfId="53" xr:uid="{E6CF1C3A-EDC1-43FA-A2FF-AD87F4BECF65}"/>
    <cellStyle name="Ruim" xfId="7" builtinId="27" customBuiltin="1"/>
    <cellStyle name="Saída" xfId="10" builtinId="21" customBuiltin="1"/>
    <cellStyle name="Separador de milhares_Plan1" xfId="45" xr:uid="{87EB3283-72FE-4B7B-9B35-6583BB8B7167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  <cellStyle name="Vírgula 2" xfId="54" xr:uid="{DCCC4E64-5E90-4211-BA55-CE03224F62A0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</xdr:rowOff>
    </xdr:from>
    <xdr:to>
      <xdr:col>2</xdr:col>
      <xdr:colOff>171451</xdr:colOff>
      <xdr:row>2</xdr:row>
      <xdr:rowOff>272709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2C66E0-9F1A-4F4A-8120-926D29A5D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1"/>
          <a:ext cx="1162050" cy="768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109725</xdr:colOff>
      <xdr:row>0</xdr:row>
      <xdr:rowOff>47625</xdr:rowOff>
    </xdr:from>
    <xdr:to>
      <xdr:col>1</xdr:col>
      <xdr:colOff>542925</xdr:colOff>
      <xdr:row>2</xdr:row>
      <xdr:rowOff>266700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A38C50-76DC-451D-8B4D-6E3E1D518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725" y="47625"/>
          <a:ext cx="1080900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136071</xdr:colOff>
      <xdr:row>0</xdr:row>
      <xdr:rowOff>68035</xdr:rowOff>
    </xdr:from>
    <xdr:to>
      <xdr:col>0</xdr:col>
      <xdr:colOff>1216971</xdr:colOff>
      <xdr:row>2</xdr:row>
      <xdr:rowOff>278946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BF80350-03F4-4B6C-AA58-98E398BE4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68035"/>
          <a:ext cx="1080900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147\Desktop\LICITA&#199;&#213;ES\Martinho%20Campos\ORCAMENTOS%20COM%20PRE&#199;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REF"/>
      <sheetName val="PLAN. BDI.IMP"/>
      <sheetName val="CRONOGRAMA"/>
      <sheetName val="PROJETO 1"/>
      <sheetName val="PROJETO 2"/>
      <sheetName val="PROJETO 3"/>
      <sheetName val="PROJETO 4"/>
      <sheetName val="PROJETO 5"/>
      <sheetName val="PROJETO 6"/>
      <sheetName val="PROJETO 7"/>
      <sheetName val="PROJETO 8"/>
      <sheetName val="PROJETO 9"/>
      <sheetName val="PROJETO 10"/>
      <sheetName val="RESUMO"/>
    </sheetNames>
    <sheetDataSet>
      <sheetData sheetId="0"/>
      <sheetData sheetId="1">
        <row r="42">
          <cell r="D42">
            <v>0.25843329945098037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F61B89-0225-4E70-A8DF-22B758D8560D}" name="Tabela1" displayName="Tabela1" ref="A1:D1620" totalsRowShown="0">
  <autoFilter ref="A1:D1620" xr:uid="{20343E23-EB36-4BE7-8BD0-F15F315D7B8D}"/>
  <tableColumns count="4">
    <tableColumn id="1" xr3:uid="{66CC7D1D-2725-41EB-81F8-CD51E2B99369}" name="Coluna1"/>
    <tableColumn id="2" xr3:uid="{C484D171-BC61-4EA1-A602-4B5D02FAB4C6}" name="Coluna2"/>
    <tableColumn id="3" xr3:uid="{8A02E701-18B1-46A1-B4E9-031C899E75DE}" name="Coluna3"/>
    <tableColumn id="4" xr3:uid="{A11F3D24-5BD9-490B-8AC3-69C3E24A5AA0}" name="Coluna4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20"/>
  <sheetViews>
    <sheetView topLeftCell="A1217" workbookViewId="0">
      <selection activeCell="A1223" sqref="A1223"/>
    </sheetView>
  </sheetViews>
  <sheetFormatPr defaultRowHeight="15" x14ac:dyDescent="0.25"/>
  <cols>
    <col min="1" max="1" width="10.28515625" customWidth="1"/>
    <col min="2" max="2" width="46.28515625" customWidth="1"/>
    <col min="3" max="4" width="10.28515625" customWidth="1"/>
  </cols>
  <sheetData>
    <row r="1" spans="1:14" x14ac:dyDescent="0.25">
      <c r="A1" t="s">
        <v>1770</v>
      </c>
      <c r="B1" t="s">
        <v>1771</v>
      </c>
      <c r="C1" t="s">
        <v>1772</v>
      </c>
      <c r="D1" t="s">
        <v>1773</v>
      </c>
      <c r="F1" s="28">
        <v>1250</v>
      </c>
      <c r="G1" t="s">
        <v>1719</v>
      </c>
      <c r="K1">
        <v>1233.1778559721499</v>
      </c>
      <c r="L1" t="s">
        <v>1776</v>
      </c>
      <c r="N1" t="e">
        <f>US_-(US_*desconto)</f>
        <v>#REF!</v>
      </c>
    </row>
    <row r="2" spans="1:14" x14ac:dyDescent="0.25">
      <c r="A2">
        <v>400569</v>
      </c>
      <c r="B2" t="s">
        <v>0</v>
      </c>
      <c r="C2" t="s">
        <v>1</v>
      </c>
      <c r="D2" s="72">
        <v>23512.591120535661</v>
      </c>
      <c r="F2" t="e">
        <f>Tabela1[[#This Row],[Coluna4]]-(Tabela1[[#This Row],[Coluna4]]*desconto)</f>
        <v>#REF!</v>
      </c>
      <c r="I2">
        <v>28600.000000000004</v>
      </c>
    </row>
    <row r="3" spans="1:14" x14ac:dyDescent="0.25">
      <c r="A3">
        <v>400405</v>
      </c>
      <c r="B3" t="s">
        <v>2</v>
      </c>
      <c r="C3" t="s">
        <v>1</v>
      </c>
      <c r="D3" s="72">
        <v>32284.596269350885</v>
      </c>
      <c r="F3" t="e">
        <f>Tabela1[[#This Row],[Coluna4]]-(Tabela1[[#This Row],[Coluna4]]*desconto)</f>
        <v>#REF!</v>
      </c>
      <c r="I3">
        <v>39270</v>
      </c>
    </row>
    <row r="4" spans="1:14" x14ac:dyDescent="0.25">
      <c r="A4">
        <v>229641</v>
      </c>
      <c r="B4" t="s">
        <v>3</v>
      </c>
      <c r="C4" t="s">
        <v>4</v>
      </c>
      <c r="D4" s="72">
        <v>172.62763534611739</v>
      </c>
      <c r="F4" t="e">
        <f>Tabela1[[#This Row],[Coluna4]]-(Tabela1[[#This Row],[Coluna4]]*desconto)</f>
        <v>#REF!</v>
      </c>
      <c r="I4">
        <v>209.97900000000001</v>
      </c>
    </row>
    <row r="5" spans="1:14" x14ac:dyDescent="0.25">
      <c r="A5">
        <v>229658</v>
      </c>
      <c r="B5" t="s">
        <v>5</v>
      </c>
      <c r="C5" t="s">
        <v>4</v>
      </c>
      <c r="D5" s="72">
        <v>172.62763534611739</v>
      </c>
      <c r="F5" t="e">
        <f>Tabela1[[#This Row],[Coluna4]]-(Tabela1[[#This Row],[Coluna4]]*desconto)</f>
        <v>#REF!</v>
      </c>
      <c r="I5">
        <v>209.97900000000001</v>
      </c>
    </row>
    <row r="6" spans="1:14" x14ac:dyDescent="0.25">
      <c r="A6">
        <v>229393</v>
      </c>
      <c r="B6" t="s">
        <v>6</v>
      </c>
      <c r="C6" t="s">
        <v>4</v>
      </c>
      <c r="D6" s="72">
        <v>172.62763534611739</v>
      </c>
      <c r="F6" t="e">
        <f>Tabela1[[#This Row],[Coluna4]]-(Tabela1[[#This Row],[Coluna4]]*desconto)</f>
        <v>#REF!</v>
      </c>
      <c r="I6">
        <v>209.97900000000001</v>
      </c>
    </row>
    <row r="7" spans="1:14" x14ac:dyDescent="0.25">
      <c r="A7">
        <v>229666</v>
      </c>
      <c r="B7" t="s">
        <v>7</v>
      </c>
      <c r="C7" t="s">
        <v>4</v>
      </c>
      <c r="D7" s="72">
        <v>172.62763534611739</v>
      </c>
      <c r="F7" t="e">
        <f>Tabela1[[#This Row],[Coluna4]]-(Tabela1[[#This Row],[Coluna4]]*desconto)</f>
        <v>#REF!</v>
      </c>
      <c r="I7">
        <v>209.97900000000001</v>
      </c>
    </row>
    <row r="8" spans="1:14" x14ac:dyDescent="0.25">
      <c r="A8">
        <v>229674</v>
      </c>
      <c r="B8" t="s">
        <v>8</v>
      </c>
      <c r="C8" t="s">
        <v>4</v>
      </c>
      <c r="D8" s="72">
        <v>172.62763534611739</v>
      </c>
      <c r="F8" t="e">
        <f>Tabela1[[#This Row],[Coluna4]]-(Tabela1[[#This Row],[Coluna4]]*desconto)</f>
        <v>#REF!</v>
      </c>
      <c r="I8">
        <v>209.97900000000001</v>
      </c>
    </row>
    <row r="9" spans="1:14" x14ac:dyDescent="0.25">
      <c r="A9">
        <v>229690</v>
      </c>
      <c r="B9" t="s">
        <v>9</v>
      </c>
      <c r="C9" t="s">
        <v>10</v>
      </c>
      <c r="D9" s="72">
        <v>172.62763534611739</v>
      </c>
      <c r="F9" t="e">
        <f>Tabela1[[#This Row],[Coluna4]]-(Tabela1[[#This Row],[Coluna4]]*desconto)</f>
        <v>#REF!</v>
      </c>
      <c r="I9">
        <v>209.97900000000001</v>
      </c>
    </row>
    <row r="10" spans="1:14" x14ac:dyDescent="0.25">
      <c r="A10">
        <v>229667</v>
      </c>
      <c r="B10" t="s">
        <v>11</v>
      </c>
      <c r="C10" t="s">
        <v>4</v>
      </c>
      <c r="D10" s="72">
        <v>22.544957562882846</v>
      </c>
      <c r="F10" t="e">
        <f>Tabela1[[#This Row],[Coluna4]]-(Tabela1[[#This Row],[Coluna4]]*desconto)</f>
        <v>#REF!</v>
      </c>
      <c r="I10">
        <v>27.423000000000002</v>
      </c>
    </row>
    <row r="11" spans="1:14" x14ac:dyDescent="0.25">
      <c r="A11">
        <v>237222</v>
      </c>
      <c r="B11" t="s">
        <v>12</v>
      </c>
      <c r="C11" t="s">
        <v>4</v>
      </c>
      <c r="D11" s="72">
        <v>165.10360618754595</v>
      </c>
      <c r="F11" t="e">
        <f>Tabela1[[#This Row],[Coluna4]]-(Tabela1[[#This Row],[Coluna4]]*desconto)</f>
        <v>#REF!</v>
      </c>
      <c r="I11">
        <v>200.827</v>
      </c>
    </row>
    <row r="12" spans="1:14" x14ac:dyDescent="0.25">
      <c r="A12">
        <v>230102</v>
      </c>
      <c r="B12" t="s">
        <v>13</v>
      </c>
      <c r="C12" t="s">
        <v>4</v>
      </c>
      <c r="D12" s="72">
        <v>16.395510654435057</v>
      </c>
      <c r="F12" t="e">
        <f>Tabela1[[#This Row],[Coluna4]]-(Tabela1[[#This Row],[Coluna4]]*desconto)</f>
        <v>#REF!</v>
      </c>
      <c r="I12">
        <v>19.943000000000001</v>
      </c>
    </row>
    <row r="13" spans="1:14" x14ac:dyDescent="0.25">
      <c r="A13">
        <v>374893</v>
      </c>
      <c r="B13" t="s">
        <v>14</v>
      </c>
      <c r="C13" t="s">
        <v>4</v>
      </c>
      <c r="D13" s="72">
        <v>28.034243259100208</v>
      </c>
      <c r="F13" t="e">
        <f>Tabela1[[#This Row],[Coluna4]]-(Tabela1[[#This Row],[Coluna4]]*desconto)</f>
        <v>#REF!</v>
      </c>
      <c r="I13">
        <v>34.1</v>
      </c>
    </row>
    <row r="14" spans="1:14" x14ac:dyDescent="0.25">
      <c r="A14">
        <v>231522</v>
      </c>
      <c r="B14" t="s">
        <v>15</v>
      </c>
      <c r="C14" t="s">
        <v>4</v>
      </c>
      <c r="D14" s="72">
        <v>11.249870520748599</v>
      </c>
      <c r="F14" t="e">
        <f>Tabela1[[#This Row],[Coluna4]]-(Tabela1[[#This Row],[Coluna4]]*desconto)</f>
        <v>#REF!</v>
      </c>
      <c r="I14">
        <v>13.684000000000001</v>
      </c>
    </row>
    <row r="15" spans="1:14" x14ac:dyDescent="0.25">
      <c r="A15" t="s">
        <v>16</v>
      </c>
      <c r="B15" t="s">
        <v>17</v>
      </c>
      <c r="C15" t="s">
        <v>4</v>
      </c>
      <c r="D15" s="72">
        <v>0</v>
      </c>
      <c r="F15" t="e">
        <f>Tabela1[[#This Row],[Coluna4]]-(Tabela1[[#This Row],[Coluna4]]*desconto)</f>
        <v>#REF!</v>
      </c>
      <c r="I15">
        <v>0</v>
      </c>
    </row>
    <row r="16" spans="1:14" x14ac:dyDescent="0.25">
      <c r="A16">
        <v>229229</v>
      </c>
      <c r="B16" t="s">
        <v>18</v>
      </c>
      <c r="C16" t="s">
        <v>4</v>
      </c>
      <c r="D16" s="72">
        <v>54.033743055846372</v>
      </c>
      <c r="F16" t="e">
        <f>Tabela1[[#This Row],[Coluna4]]-(Tabela1[[#This Row],[Coluna4]]*desconto)</f>
        <v>#REF!</v>
      </c>
      <c r="I16">
        <v>65.725000000000009</v>
      </c>
    </row>
    <row r="17" spans="1:9" x14ac:dyDescent="0.25">
      <c r="A17">
        <v>228973</v>
      </c>
      <c r="B17" t="s">
        <v>19</v>
      </c>
      <c r="C17" t="s">
        <v>4</v>
      </c>
      <c r="D17" s="72">
        <v>0.9585902533756846</v>
      </c>
      <c r="F17" t="e">
        <f>Tabela1[[#This Row],[Coluna4]]-(Tabela1[[#This Row],[Coluna4]]*desconto)</f>
        <v>#REF!</v>
      </c>
      <c r="I17">
        <v>1.1660000000000001</v>
      </c>
    </row>
    <row r="18" spans="1:9" x14ac:dyDescent="0.25">
      <c r="A18">
        <v>228981</v>
      </c>
      <c r="B18" t="s">
        <v>20</v>
      </c>
      <c r="C18" t="s">
        <v>4</v>
      </c>
      <c r="D18" s="72">
        <v>1.4197987715092688</v>
      </c>
      <c r="F18" t="e">
        <f>Tabela1[[#This Row],[Coluna4]]-(Tabela1[[#This Row],[Coluna4]]*desconto)</f>
        <v>#REF!</v>
      </c>
      <c r="I18">
        <v>1.7270000000000003</v>
      </c>
    </row>
    <row r="19" spans="1:9" x14ac:dyDescent="0.25">
      <c r="A19">
        <v>228833</v>
      </c>
      <c r="B19" t="s">
        <v>21</v>
      </c>
      <c r="C19" t="s">
        <v>4</v>
      </c>
      <c r="D19" s="72">
        <v>1.4831019014491722</v>
      </c>
      <c r="F19" t="e">
        <f>Tabela1[[#This Row],[Coluna4]]-(Tabela1[[#This Row],[Coluna4]]*desconto)</f>
        <v>#REF!</v>
      </c>
      <c r="I19">
        <v>1.804</v>
      </c>
    </row>
    <row r="20" spans="1:9" x14ac:dyDescent="0.25">
      <c r="A20">
        <v>228874</v>
      </c>
      <c r="B20" t="s">
        <v>22</v>
      </c>
      <c r="C20" t="s">
        <v>4</v>
      </c>
      <c r="D20" s="72">
        <v>1.1665862517496539</v>
      </c>
      <c r="F20" t="e">
        <f>Tabela1[[#This Row],[Coluna4]]-(Tabela1[[#This Row],[Coluna4]]*desconto)</f>
        <v>#REF!</v>
      </c>
      <c r="I20">
        <v>1.4190000000000003</v>
      </c>
    </row>
    <row r="21" spans="1:9" x14ac:dyDescent="0.25">
      <c r="A21">
        <v>229005</v>
      </c>
      <c r="B21" t="s">
        <v>23</v>
      </c>
      <c r="C21" t="s">
        <v>4</v>
      </c>
      <c r="D21" s="72">
        <v>8.4645328033928351</v>
      </c>
      <c r="F21" t="e">
        <f>Tabela1[[#This Row],[Coluna4]]-(Tabela1[[#This Row],[Coluna4]]*desconto)</f>
        <v>#REF!</v>
      </c>
      <c r="I21">
        <v>10.295999999999999</v>
      </c>
    </row>
    <row r="22" spans="1:9" x14ac:dyDescent="0.25">
      <c r="A22">
        <v>376375</v>
      </c>
      <c r="B22" t="s">
        <v>24</v>
      </c>
      <c r="C22" t="s">
        <v>10</v>
      </c>
      <c r="D22" s="72">
        <v>3.5449752766346068</v>
      </c>
      <c r="F22" t="e">
        <f>Tabela1[[#This Row],[Coluna4]]-(Tabela1[[#This Row],[Coluna4]]*desconto)</f>
        <v>#REF!</v>
      </c>
      <c r="I22">
        <v>4.3120000000000003</v>
      </c>
    </row>
    <row r="23" spans="1:9" x14ac:dyDescent="0.25">
      <c r="A23">
        <v>228932</v>
      </c>
      <c r="B23" t="s">
        <v>25</v>
      </c>
      <c r="C23" t="s">
        <v>4</v>
      </c>
      <c r="D23" s="72">
        <v>3.888620839165513</v>
      </c>
      <c r="F23" t="e">
        <f>Tabela1[[#This Row],[Coluna4]]-(Tabela1[[#This Row],[Coluna4]]*desconto)</f>
        <v>#REF!</v>
      </c>
      <c r="I23">
        <v>4.7300000000000004</v>
      </c>
    </row>
    <row r="24" spans="1:9" x14ac:dyDescent="0.25">
      <c r="A24">
        <v>228924</v>
      </c>
      <c r="B24" t="s">
        <v>26</v>
      </c>
      <c r="C24" t="s">
        <v>4</v>
      </c>
      <c r="D24" s="72">
        <v>5.0009472652523925</v>
      </c>
      <c r="F24" t="e">
        <f>Tabela1[[#This Row],[Coluna4]]-(Tabela1[[#This Row],[Coluna4]]*desconto)</f>
        <v>#REF!</v>
      </c>
      <c r="I24">
        <v>6.0830000000000011</v>
      </c>
    </row>
    <row r="25" spans="1:9" x14ac:dyDescent="0.25">
      <c r="A25">
        <v>228890</v>
      </c>
      <c r="B25" t="s">
        <v>27</v>
      </c>
      <c r="C25" t="s">
        <v>4</v>
      </c>
      <c r="D25" s="72">
        <v>7.7772416783310261</v>
      </c>
      <c r="F25" t="e">
        <f>Tabela1[[#This Row],[Coluna4]]-(Tabela1[[#This Row],[Coluna4]]*desconto)</f>
        <v>#REF!</v>
      </c>
      <c r="I25">
        <v>9.4600000000000009</v>
      </c>
    </row>
    <row r="26" spans="1:9" x14ac:dyDescent="0.25">
      <c r="A26">
        <v>228858</v>
      </c>
      <c r="B26" t="s">
        <v>28</v>
      </c>
      <c r="C26" t="s">
        <v>4</v>
      </c>
      <c r="D26" s="72">
        <v>13.474523372922357</v>
      </c>
      <c r="F26" t="e">
        <f>Tabela1[[#This Row],[Coluna4]]-(Tabela1[[#This Row],[Coluna4]]*desconto)</f>
        <v>#REF!</v>
      </c>
      <c r="I26">
        <v>16.39</v>
      </c>
    </row>
    <row r="27" spans="1:9" x14ac:dyDescent="0.25">
      <c r="A27">
        <v>228809</v>
      </c>
      <c r="B27" t="s">
        <v>29</v>
      </c>
      <c r="C27" t="s">
        <v>4</v>
      </c>
      <c r="D27" s="72">
        <v>22.400264694448779</v>
      </c>
      <c r="F27" t="e">
        <f>Tabela1[[#This Row],[Coluna4]]-(Tabela1[[#This Row],[Coluna4]]*desconto)</f>
        <v>#REF!</v>
      </c>
      <c r="I27">
        <v>27.247000000000003</v>
      </c>
    </row>
    <row r="28" spans="1:9" x14ac:dyDescent="0.25">
      <c r="A28">
        <v>237685</v>
      </c>
      <c r="B28" t="s">
        <v>30</v>
      </c>
      <c r="C28" t="s">
        <v>4</v>
      </c>
      <c r="D28" s="72">
        <v>6.9181277720037615</v>
      </c>
      <c r="F28" t="e">
        <f>Tabela1[[#This Row],[Coluna4]]-(Tabela1[[#This Row],[Coluna4]]*desconto)</f>
        <v>#REF!</v>
      </c>
      <c r="I28">
        <v>8.4150000000000009</v>
      </c>
    </row>
    <row r="29" spans="1:9" x14ac:dyDescent="0.25">
      <c r="A29">
        <v>237677</v>
      </c>
      <c r="B29" t="s">
        <v>31</v>
      </c>
      <c r="C29" t="s">
        <v>4</v>
      </c>
      <c r="D29" s="72">
        <v>14.613979711840626</v>
      </c>
      <c r="F29" t="e">
        <f>Tabela1[[#This Row],[Coluna4]]-(Tabela1[[#This Row],[Coluna4]]*desconto)</f>
        <v>#REF!</v>
      </c>
      <c r="I29">
        <v>17.776000000000003</v>
      </c>
    </row>
    <row r="30" spans="1:9" x14ac:dyDescent="0.25">
      <c r="A30">
        <v>219691</v>
      </c>
      <c r="B30" t="s">
        <v>32</v>
      </c>
      <c r="C30" t="s">
        <v>4</v>
      </c>
      <c r="D30" s="72">
        <v>8.9438279300806798</v>
      </c>
      <c r="F30" t="e">
        <f>Tabela1[[#This Row],[Coluna4]]-(Tabela1[[#This Row],[Coluna4]]*desconto)</f>
        <v>#REF!</v>
      </c>
      <c r="I30">
        <v>10.879000000000001</v>
      </c>
    </row>
    <row r="31" spans="1:9" x14ac:dyDescent="0.25">
      <c r="A31">
        <v>219709</v>
      </c>
      <c r="B31" t="s">
        <v>33</v>
      </c>
      <c r="C31" t="s">
        <v>4</v>
      </c>
      <c r="D31" s="72">
        <v>9.6039891423111037</v>
      </c>
      <c r="F31" t="e">
        <f>Tabela1[[#This Row],[Coluna4]]-(Tabela1[[#This Row],[Coluna4]]*desconto)</f>
        <v>#REF!</v>
      </c>
      <c r="I31">
        <v>11.682</v>
      </c>
    </row>
    <row r="32" spans="1:9" x14ac:dyDescent="0.25">
      <c r="A32">
        <v>219717</v>
      </c>
      <c r="B32" t="s">
        <v>34</v>
      </c>
      <c r="C32" t="s">
        <v>4</v>
      </c>
      <c r="D32" s="72">
        <v>10.797705306892144</v>
      </c>
      <c r="F32" t="e">
        <f>Tabela1[[#This Row],[Coluna4]]-(Tabela1[[#This Row],[Coluna4]]*desconto)</f>
        <v>#REF!</v>
      </c>
      <c r="I32">
        <v>13.134</v>
      </c>
    </row>
    <row r="33" spans="1:9" x14ac:dyDescent="0.25">
      <c r="A33">
        <v>219733</v>
      </c>
      <c r="B33" t="s">
        <v>35</v>
      </c>
      <c r="C33" t="s">
        <v>4</v>
      </c>
      <c r="D33" s="72">
        <v>22.183225391797684</v>
      </c>
      <c r="F33" t="e">
        <f>Tabela1[[#This Row],[Coluna4]]-(Tabela1[[#This Row],[Coluna4]]*desconto)</f>
        <v>#REF!</v>
      </c>
      <c r="I33">
        <v>26.983000000000004</v>
      </c>
    </row>
    <row r="34" spans="1:9" x14ac:dyDescent="0.25">
      <c r="A34">
        <v>400081</v>
      </c>
      <c r="B34" t="s">
        <v>36</v>
      </c>
      <c r="C34" t="s">
        <v>4</v>
      </c>
      <c r="D34" s="72">
        <v>1.1213697303640084</v>
      </c>
      <c r="F34" t="e">
        <f>Tabela1[[#This Row],[Coluna4]]-(Tabela1[[#This Row],[Coluna4]]*desconto)</f>
        <v>#REF!</v>
      </c>
      <c r="I34">
        <v>1.3640000000000001</v>
      </c>
    </row>
    <row r="35" spans="1:9" x14ac:dyDescent="0.25">
      <c r="A35">
        <v>400082</v>
      </c>
      <c r="B35" t="s">
        <v>37</v>
      </c>
      <c r="C35" t="s">
        <v>4</v>
      </c>
      <c r="D35" s="72">
        <v>4.8381677882640677</v>
      </c>
      <c r="F35" t="e">
        <f>Tabela1[[#This Row],[Coluna4]]-(Tabela1[[#This Row],[Coluna4]]*desconto)</f>
        <v>#REF!</v>
      </c>
      <c r="I35">
        <v>5.8849999999999998</v>
      </c>
    </row>
    <row r="36" spans="1:9" x14ac:dyDescent="0.25">
      <c r="A36">
        <v>327700</v>
      </c>
      <c r="B36" t="s">
        <v>38</v>
      </c>
      <c r="C36" t="s">
        <v>4</v>
      </c>
      <c r="D36" s="72">
        <v>7.5873322885113144</v>
      </c>
      <c r="F36" t="e">
        <f>Tabela1[[#This Row],[Coluna4]]-(Tabela1[[#This Row],[Coluna4]]*desconto)</f>
        <v>#REF!</v>
      </c>
      <c r="I36">
        <v>9.229000000000001</v>
      </c>
    </row>
    <row r="37" spans="1:9" x14ac:dyDescent="0.25">
      <c r="A37">
        <v>2980</v>
      </c>
      <c r="B37" t="s">
        <v>1774</v>
      </c>
      <c r="C37" t="s">
        <v>39</v>
      </c>
      <c r="D37" s="72">
        <v>14.442156930575173</v>
      </c>
      <c r="F37" t="e">
        <f>Tabela1[[#This Row],[Coluna4]]-(Tabela1[[#This Row],[Coluna4]]*desconto)</f>
        <v>#REF!</v>
      </c>
      <c r="I37">
        <v>17.567000000000004</v>
      </c>
    </row>
    <row r="38" spans="1:9" x14ac:dyDescent="0.25">
      <c r="A38">
        <v>400037</v>
      </c>
      <c r="B38" t="s">
        <v>40</v>
      </c>
      <c r="C38" t="s">
        <v>39</v>
      </c>
      <c r="D38" s="72">
        <v>5.7877147373626237</v>
      </c>
      <c r="F38" t="e">
        <f>Tabela1[[#This Row],[Coluna4]]-(Tabela1[[#This Row],[Coluna4]]*desconto)</f>
        <v>#REF!</v>
      </c>
      <c r="I38">
        <v>7.0400000000000009</v>
      </c>
    </row>
    <row r="39" spans="1:9" x14ac:dyDescent="0.25">
      <c r="A39">
        <v>400225</v>
      </c>
      <c r="B39" t="s">
        <v>41</v>
      </c>
      <c r="C39" t="s">
        <v>4</v>
      </c>
      <c r="D39" s="72">
        <v>130.35923115481597</v>
      </c>
      <c r="F39" t="e">
        <f>Tabela1[[#This Row],[Coluna4]]-(Tabela1[[#This Row],[Coluna4]]*desconto)</f>
        <v>#REF!</v>
      </c>
      <c r="I39">
        <v>158.56500000000003</v>
      </c>
    </row>
    <row r="40" spans="1:9" x14ac:dyDescent="0.25">
      <c r="A40">
        <v>327841</v>
      </c>
      <c r="B40" t="s">
        <v>42</v>
      </c>
      <c r="C40" t="s">
        <v>43</v>
      </c>
      <c r="D40" s="72">
        <v>61.557772214417774</v>
      </c>
      <c r="F40" t="e">
        <f>Tabela1[[#This Row],[Coluna4]]-(Tabela1[[#This Row],[Coluna4]]*desconto)</f>
        <v>#REF!</v>
      </c>
      <c r="I40">
        <v>74.876999999999995</v>
      </c>
    </row>
    <row r="41" spans="1:9" x14ac:dyDescent="0.25">
      <c r="A41">
        <v>237230</v>
      </c>
      <c r="B41" t="s">
        <v>44</v>
      </c>
      <c r="C41" t="s">
        <v>4</v>
      </c>
      <c r="D41" s="72">
        <v>16.097081613289799</v>
      </c>
      <c r="F41" t="e">
        <f>Tabela1[[#This Row],[Coluna4]]-(Tabela1[[#This Row],[Coluna4]]*desconto)</f>
        <v>#REF!</v>
      </c>
      <c r="I41">
        <v>19.580000000000002</v>
      </c>
    </row>
    <row r="42" spans="1:9" x14ac:dyDescent="0.25">
      <c r="A42">
        <v>237248</v>
      </c>
      <c r="B42" t="s">
        <v>45</v>
      </c>
      <c r="C42" t="s">
        <v>4</v>
      </c>
      <c r="D42" s="72">
        <v>27.428341872532556</v>
      </c>
      <c r="F42" t="e">
        <f>Tabela1[[#This Row],[Coluna4]]-(Tabela1[[#This Row],[Coluna4]]*desconto)</f>
        <v>#REF!</v>
      </c>
      <c r="I42">
        <v>33.363</v>
      </c>
    </row>
    <row r="43" spans="1:9" x14ac:dyDescent="0.25">
      <c r="A43">
        <v>400303</v>
      </c>
      <c r="B43" t="s">
        <v>46</v>
      </c>
      <c r="C43" t="s">
        <v>4</v>
      </c>
      <c r="D43" s="72">
        <v>0.23512591120535659</v>
      </c>
      <c r="F43" t="e">
        <f>Tabela1[[#This Row],[Coluna4]]-(Tabela1[[#This Row],[Coluna4]]*desconto)</f>
        <v>#REF!</v>
      </c>
      <c r="I43">
        <v>0.28600000000000003</v>
      </c>
    </row>
    <row r="44" spans="1:9" x14ac:dyDescent="0.25">
      <c r="A44">
        <v>400295</v>
      </c>
      <c r="B44" t="s">
        <v>47</v>
      </c>
      <c r="C44" t="s">
        <v>4</v>
      </c>
      <c r="D44" s="72">
        <v>0.61494469084477887</v>
      </c>
      <c r="F44" t="e">
        <f>Tabela1[[#This Row],[Coluna4]]-(Tabela1[[#This Row],[Coluna4]]*desconto)</f>
        <v>#REF!</v>
      </c>
      <c r="I44">
        <v>0.74800000000000011</v>
      </c>
    </row>
    <row r="45" spans="1:9" x14ac:dyDescent="0.25">
      <c r="A45">
        <v>400298</v>
      </c>
      <c r="B45" t="s">
        <v>48</v>
      </c>
      <c r="C45" t="s">
        <v>4</v>
      </c>
      <c r="D45" s="72">
        <v>0.41599199674793863</v>
      </c>
      <c r="F45" t="e">
        <f>Tabela1[[#This Row],[Coluna4]]-(Tabela1[[#This Row],[Coluna4]]*desconto)</f>
        <v>#REF!</v>
      </c>
      <c r="I45">
        <v>0.50600000000000012</v>
      </c>
    </row>
    <row r="46" spans="1:9" x14ac:dyDescent="0.25">
      <c r="A46">
        <v>400297</v>
      </c>
      <c r="B46" t="s">
        <v>49</v>
      </c>
      <c r="C46" t="s">
        <v>4</v>
      </c>
      <c r="D46" s="72">
        <v>1.9714403324141441</v>
      </c>
      <c r="F46" t="e">
        <f>Tabela1[[#This Row],[Coluna4]]-(Tabela1[[#This Row],[Coluna4]]*desconto)</f>
        <v>#REF!</v>
      </c>
      <c r="I46">
        <v>2.3980000000000006</v>
      </c>
    </row>
    <row r="47" spans="1:9" x14ac:dyDescent="0.25">
      <c r="A47">
        <v>400302</v>
      </c>
      <c r="B47" t="s">
        <v>50</v>
      </c>
      <c r="C47" t="s">
        <v>4</v>
      </c>
      <c r="D47" s="72">
        <v>1.0218933833155881</v>
      </c>
      <c r="F47" t="e">
        <f>Tabela1[[#This Row],[Coluna4]]-(Tabela1[[#This Row],[Coluna4]]*desconto)</f>
        <v>#REF!</v>
      </c>
      <c r="I47">
        <v>1.2429999999999999</v>
      </c>
    </row>
    <row r="48" spans="1:9" x14ac:dyDescent="0.25">
      <c r="A48">
        <v>400300</v>
      </c>
      <c r="B48" t="s">
        <v>51</v>
      </c>
      <c r="C48" t="s">
        <v>4</v>
      </c>
      <c r="D48" s="72">
        <v>2.9933337157297322</v>
      </c>
      <c r="F48" t="e">
        <f>Tabela1[[#This Row],[Coluna4]]-(Tabela1[[#This Row],[Coluna4]]*desconto)</f>
        <v>#REF!</v>
      </c>
      <c r="I48">
        <v>3.6410000000000005</v>
      </c>
    </row>
    <row r="49" spans="1:9" x14ac:dyDescent="0.25">
      <c r="A49">
        <v>400293</v>
      </c>
      <c r="B49" t="s">
        <v>52</v>
      </c>
      <c r="C49" t="s">
        <v>4</v>
      </c>
      <c r="D49" s="72">
        <v>4.5397387471188075</v>
      </c>
      <c r="F49" t="e">
        <f>Tabela1[[#This Row],[Coluna4]]-(Tabela1[[#This Row],[Coluna4]]*desconto)</f>
        <v>#REF!</v>
      </c>
      <c r="I49">
        <v>5.5220000000000002</v>
      </c>
    </row>
    <row r="50" spans="1:9" x14ac:dyDescent="0.25">
      <c r="A50">
        <v>400294</v>
      </c>
      <c r="B50" t="s">
        <v>53</v>
      </c>
      <c r="C50" t="s">
        <v>4</v>
      </c>
      <c r="D50" s="72">
        <v>8.2203635879103523</v>
      </c>
      <c r="F50" t="e">
        <f>Tabela1[[#This Row],[Coluna4]]-(Tabela1[[#This Row],[Coluna4]]*desconto)</f>
        <v>#REF!</v>
      </c>
      <c r="I50">
        <v>9.9990000000000006</v>
      </c>
    </row>
    <row r="51" spans="1:9" x14ac:dyDescent="0.25">
      <c r="A51">
        <v>400292</v>
      </c>
      <c r="B51" t="s">
        <v>54</v>
      </c>
      <c r="C51" t="s">
        <v>4</v>
      </c>
      <c r="D51" s="72">
        <v>8.2203635879103523</v>
      </c>
      <c r="F51" t="e">
        <f>Tabela1[[#This Row],[Coluna4]]-(Tabela1[[#This Row],[Coluna4]]*desconto)</f>
        <v>#REF!</v>
      </c>
      <c r="I51">
        <v>9.9990000000000006</v>
      </c>
    </row>
    <row r="52" spans="1:9" x14ac:dyDescent="0.25">
      <c r="A52">
        <v>400099</v>
      </c>
      <c r="B52" t="s">
        <v>55</v>
      </c>
      <c r="C52" t="s">
        <v>4</v>
      </c>
      <c r="D52" s="72">
        <v>0.14469286843406559</v>
      </c>
      <c r="F52" t="e">
        <f>Tabela1[[#This Row],[Coluna4]]-(Tabela1[[#This Row],[Coluna4]]*desconto)</f>
        <v>#REF!</v>
      </c>
      <c r="I52">
        <v>0.17600000000000002</v>
      </c>
    </row>
    <row r="53" spans="1:9" x14ac:dyDescent="0.25">
      <c r="A53">
        <v>400602</v>
      </c>
      <c r="B53" t="s">
        <v>56</v>
      </c>
      <c r="C53" t="s">
        <v>4</v>
      </c>
      <c r="D53" s="72">
        <v>0.48833843096497143</v>
      </c>
      <c r="F53" t="e">
        <f>Tabela1[[#This Row],[Coluna4]]-(Tabela1[[#This Row],[Coluna4]]*desconto)</f>
        <v>#REF!</v>
      </c>
      <c r="I53">
        <v>0.59400000000000008</v>
      </c>
    </row>
    <row r="54" spans="1:9" x14ac:dyDescent="0.25">
      <c r="A54">
        <v>400100</v>
      </c>
      <c r="B54" t="s">
        <v>57</v>
      </c>
      <c r="C54" t="s">
        <v>4</v>
      </c>
      <c r="D54" s="72">
        <v>0.14469286843406559</v>
      </c>
      <c r="F54" t="e">
        <f>Tabela1[[#This Row],[Coluna4]]-(Tabela1[[#This Row],[Coluna4]]*desconto)</f>
        <v>#REF!</v>
      </c>
      <c r="I54">
        <v>0.17600000000000002</v>
      </c>
    </row>
    <row r="55" spans="1:9" x14ac:dyDescent="0.25">
      <c r="A55">
        <v>400101</v>
      </c>
      <c r="B55" t="s">
        <v>58</v>
      </c>
      <c r="C55" t="s">
        <v>4</v>
      </c>
      <c r="D55" s="72">
        <v>2.1703930265109839</v>
      </c>
      <c r="F55" t="e">
        <f>Tabela1[[#This Row],[Coluna4]]-(Tabela1[[#This Row],[Coluna4]]*desconto)</f>
        <v>#REF!</v>
      </c>
      <c r="I55">
        <v>2.64</v>
      </c>
    </row>
    <row r="56" spans="1:9" x14ac:dyDescent="0.25">
      <c r="A56">
        <v>500382</v>
      </c>
      <c r="B56" t="s">
        <v>59</v>
      </c>
      <c r="C56" t="s">
        <v>4</v>
      </c>
      <c r="D56" s="72">
        <v>0.16277947698832379</v>
      </c>
      <c r="F56" t="e">
        <f>Tabela1[[#This Row],[Coluna4]]-(Tabela1[[#This Row],[Coluna4]]*desconto)</f>
        <v>#REF!</v>
      </c>
      <c r="I56">
        <v>0.19800000000000001</v>
      </c>
    </row>
    <row r="57" spans="1:9" x14ac:dyDescent="0.25">
      <c r="A57">
        <v>400095</v>
      </c>
      <c r="B57" t="s">
        <v>60</v>
      </c>
      <c r="C57" t="s">
        <v>4</v>
      </c>
      <c r="D57" s="72">
        <v>3.9067074477197714</v>
      </c>
      <c r="F57" t="e">
        <f>Tabela1[[#This Row],[Coluna4]]-(Tabela1[[#This Row],[Coluna4]]*desconto)</f>
        <v>#REF!</v>
      </c>
      <c r="I57">
        <v>4.7520000000000007</v>
      </c>
    </row>
    <row r="58" spans="1:9" x14ac:dyDescent="0.25">
      <c r="A58">
        <v>400097</v>
      </c>
      <c r="B58" t="s">
        <v>61</v>
      </c>
      <c r="C58" t="s">
        <v>4</v>
      </c>
      <c r="D58" s="72">
        <v>2.8938573686813118</v>
      </c>
      <c r="F58" t="e">
        <f>Tabela1[[#This Row],[Coluna4]]-(Tabela1[[#This Row],[Coluna4]]*desconto)</f>
        <v>#REF!</v>
      </c>
      <c r="I58">
        <v>3.5200000000000005</v>
      </c>
    </row>
    <row r="59" spans="1:9" x14ac:dyDescent="0.25">
      <c r="A59">
        <v>75721</v>
      </c>
      <c r="B59" t="s">
        <v>62</v>
      </c>
      <c r="C59" t="s">
        <v>4</v>
      </c>
      <c r="D59" s="72">
        <v>0.55164156090487504</v>
      </c>
      <c r="F59" t="e">
        <f>Tabela1[[#This Row],[Coluna4]]-(Tabela1[[#This Row],[Coluna4]]*desconto)</f>
        <v>#REF!</v>
      </c>
      <c r="I59">
        <v>0.67100000000000004</v>
      </c>
    </row>
    <row r="60" spans="1:9" x14ac:dyDescent="0.25">
      <c r="A60">
        <v>400344</v>
      </c>
      <c r="B60" t="s">
        <v>63</v>
      </c>
      <c r="C60" t="s">
        <v>4</v>
      </c>
      <c r="D60" s="72">
        <v>1.8086608554258199</v>
      </c>
      <c r="F60" t="e">
        <f>Tabela1[[#This Row],[Coluna4]]-(Tabela1[[#This Row],[Coluna4]]*desconto)</f>
        <v>#REF!</v>
      </c>
      <c r="I60">
        <v>2.2000000000000002</v>
      </c>
    </row>
    <row r="61" spans="1:9" x14ac:dyDescent="0.25">
      <c r="A61">
        <v>400096</v>
      </c>
      <c r="B61" t="s">
        <v>64</v>
      </c>
      <c r="C61" t="s">
        <v>4</v>
      </c>
      <c r="D61" s="72">
        <v>1.5916215527747215</v>
      </c>
      <c r="F61" t="e">
        <f>Tabela1[[#This Row],[Coluna4]]-(Tabela1[[#This Row],[Coluna4]]*desconto)</f>
        <v>#REF!</v>
      </c>
      <c r="I61">
        <v>1.9360000000000002</v>
      </c>
    </row>
    <row r="62" spans="1:9" x14ac:dyDescent="0.25">
      <c r="A62">
        <v>400098</v>
      </c>
      <c r="B62" t="s">
        <v>65</v>
      </c>
      <c r="C62" t="s">
        <v>4</v>
      </c>
      <c r="D62" s="72">
        <v>1.5102318142805595</v>
      </c>
      <c r="F62" t="e">
        <f>Tabela1[[#This Row],[Coluna4]]-(Tabela1[[#This Row],[Coluna4]]*desconto)</f>
        <v>#REF!</v>
      </c>
      <c r="I62">
        <v>1.837</v>
      </c>
    </row>
    <row r="63" spans="1:9" x14ac:dyDescent="0.25">
      <c r="A63">
        <v>400094</v>
      </c>
      <c r="B63" t="s">
        <v>66</v>
      </c>
      <c r="C63" t="s">
        <v>4</v>
      </c>
      <c r="D63" s="72">
        <v>5.8148446501940114</v>
      </c>
      <c r="F63" t="e">
        <f>Tabela1[[#This Row],[Coluna4]]-(Tabela1[[#This Row],[Coluna4]]*desconto)</f>
        <v>#REF!</v>
      </c>
      <c r="I63">
        <v>7.0730000000000004</v>
      </c>
    </row>
    <row r="64" spans="1:9" x14ac:dyDescent="0.25">
      <c r="A64">
        <v>400102</v>
      </c>
      <c r="B64" t="s">
        <v>67</v>
      </c>
      <c r="C64" t="s">
        <v>4</v>
      </c>
      <c r="D64" s="72">
        <v>6.7553482950154375</v>
      </c>
      <c r="F64" t="e">
        <f>Tabela1[[#This Row],[Coluna4]]-(Tabela1[[#This Row],[Coluna4]]*desconto)</f>
        <v>#REF!</v>
      </c>
      <c r="I64">
        <v>8.2170000000000005</v>
      </c>
    </row>
    <row r="65" spans="1:9" x14ac:dyDescent="0.25">
      <c r="A65">
        <v>400103</v>
      </c>
      <c r="B65" t="s">
        <v>68</v>
      </c>
      <c r="C65" t="s">
        <v>4</v>
      </c>
      <c r="D65" s="72">
        <v>4.8924276139268432</v>
      </c>
      <c r="F65" t="e">
        <f>Tabela1[[#This Row],[Coluna4]]-(Tabela1[[#This Row],[Coluna4]]*desconto)</f>
        <v>#REF!</v>
      </c>
      <c r="I65">
        <v>5.9510000000000005</v>
      </c>
    </row>
    <row r="66" spans="1:9" x14ac:dyDescent="0.25">
      <c r="A66">
        <v>400902</v>
      </c>
      <c r="B66" t="s">
        <v>69</v>
      </c>
      <c r="C66" t="s">
        <v>4</v>
      </c>
      <c r="D66" s="72">
        <v>2.0437867666311762</v>
      </c>
      <c r="F66" t="e">
        <f>Tabela1[[#This Row],[Coluna4]]-(Tabela1[[#This Row],[Coluna4]]*desconto)</f>
        <v>#REF!</v>
      </c>
      <c r="I66">
        <v>2.4859999999999998</v>
      </c>
    </row>
    <row r="67" spans="1:9" x14ac:dyDescent="0.25">
      <c r="A67" t="s">
        <v>70</v>
      </c>
      <c r="B67" t="s">
        <v>70</v>
      </c>
      <c r="C67" t="s">
        <v>4</v>
      </c>
      <c r="D67" s="72">
        <v>0</v>
      </c>
      <c r="F67" t="e">
        <f>Tabela1[[#This Row],[Coluna4]]-(Tabela1[[#This Row],[Coluna4]]*desconto)</f>
        <v>#REF!</v>
      </c>
      <c r="I67">
        <v>0</v>
      </c>
    </row>
    <row r="68" spans="1:9" x14ac:dyDescent="0.25">
      <c r="A68">
        <v>400309</v>
      </c>
      <c r="B68" t="s">
        <v>71</v>
      </c>
      <c r="C68" t="s">
        <v>4</v>
      </c>
      <c r="D68" s="72">
        <v>4485.4789214560333</v>
      </c>
      <c r="F68" t="e">
        <f>Tabela1[[#This Row],[Coluna4]]-(Tabela1[[#This Row],[Coluna4]]*desconto)</f>
        <v>#REF!</v>
      </c>
      <c r="I68">
        <v>5456</v>
      </c>
    </row>
    <row r="69" spans="1:9" x14ac:dyDescent="0.25">
      <c r="A69">
        <v>400528</v>
      </c>
      <c r="B69" t="s">
        <v>72</v>
      </c>
      <c r="C69" t="s">
        <v>4</v>
      </c>
      <c r="D69" s="72">
        <v>6104.2303870621427</v>
      </c>
      <c r="F69" t="e">
        <f>Tabela1[[#This Row],[Coluna4]]-(Tabela1[[#This Row],[Coluna4]]*desconto)</f>
        <v>#REF!</v>
      </c>
      <c r="I69">
        <v>7425.0000000000009</v>
      </c>
    </row>
    <row r="70" spans="1:9" x14ac:dyDescent="0.25">
      <c r="A70">
        <v>400329</v>
      </c>
      <c r="B70" t="s">
        <v>73</v>
      </c>
      <c r="C70" t="s">
        <v>4</v>
      </c>
      <c r="D70" s="72">
        <v>7607.2999043552154</v>
      </c>
      <c r="F70" t="e">
        <f>Tabela1[[#This Row],[Coluna4]]-(Tabela1[[#This Row],[Coluna4]]*desconto)</f>
        <v>#REF!</v>
      </c>
      <c r="I70">
        <v>9253.2880000000005</v>
      </c>
    </row>
    <row r="71" spans="1:9" x14ac:dyDescent="0.25">
      <c r="A71">
        <v>400802</v>
      </c>
      <c r="B71" t="s">
        <v>74</v>
      </c>
      <c r="C71" t="s">
        <v>4</v>
      </c>
      <c r="D71" s="72">
        <v>36079.166744034257</v>
      </c>
      <c r="F71" t="e">
        <f>Tabela1[[#This Row],[Coluna4]]-(Tabela1[[#This Row],[Coluna4]]*desconto)</f>
        <v>#REF!</v>
      </c>
      <c r="I71">
        <v>43885.600000000006</v>
      </c>
    </row>
    <row r="72" spans="1:9" x14ac:dyDescent="0.25">
      <c r="A72">
        <v>400226</v>
      </c>
      <c r="B72" t="s">
        <v>75</v>
      </c>
      <c r="C72" t="s">
        <v>1</v>
      </c>
      <c r="D72" s="72">
        <v>152.28924402685402</v>
      </c>
      <c r="F72" t="e">
        <f>Tabela1[[#This Row],[Coluna4]]-(Tabela1[[#This Row],[Coluna4]]*desconto)</f>
        <v>#REF!</v>
      </c>
      <c r="I72">
        <v>185.24</v>
      </c>
    </row>
    <row r="73" spans="1:9" x14ac:dyDescent="0.25">
      <c r="A73">
        <v>400603</v>
      </c>
      <c r="B73" t="s">
        <v>76</v>
      </c>
      <c r="C73" t="s">
        <v>4</v>
      </c>
      <c r="D73" s="72">
        <v>144.24070322020913</v>
      </c>
      <c r="F73" t="e">
        <f>Tabela1[[#This Row],[Coluna4]]-(Tabela1[[#This Row],[Coluna4]]*desconto)</f>
        <v>#REF!</v>
      </c>
      <c r="I73">
        <v>175.45000000000002</v>
      </c>
    </row>
    <row r="74" spans="1:9" x14ac:dyDescent="0.25">
      <c r="A74">
        <v>400039</v>
      </c>
      <c r="B74" t="s">
        <v>77</v>
      </c>
      <c r="C74" t="s">
        <v>39</v>
      </c>
      <c r="D74" s="72">
        <v>5.1908566550721034</v>
      </c>
      <c r="F74" t="e">
        <f>Tabela1[[#This Row],[Coluna4]]-(Tabela1[[#This Row],[Coluna4]]*desconto)</f>
        <v>#REF!</v>
      </c>
      <c r="I74">
        <v>6.3140000000000009</v>
      </c>
    </row>
    <row r="75" spans="1:9" x14ac:dyDescent="0.25">
      <c r="A75">
        <v>400040</v>
      </c>
      <c r="B75" t="s">
        <v>78</v>
      </c>
      <c r="C75" t="s">
        <v>39</v>
      </c>
      <c r="D75" s="72">
        <v>2.9842904114526023</v>
      </c>
      <c r="F75" t="e">
        <f>Tabela1[[#This Row],[Coluna4]]-(Tabela1[[#This Row],[Coluna4]]*desconto)</f>
        <v>#REF!</v>
      </c>
      <c r="I75">
        <v>3.63</v>
      </c>
    </row>
    <row r="76" spans="1:9" x14ac:dyDescent="0.25">
      <c r="A76">
        <v>500456</v>
      </c>
      <c r="B76" t="s">
        <v>79</v>
      </c>
      <c r="C76" t="s">
        <v>4</v>
      </c>
      <c r="D76" s="72">
        <v>8247.4935007417389</v>
      </c>
      <c r="F76" t="e">
        <f>Tabela1[[#This Row],[Coluna4]]-(Tabela1[[#This Row],[Coluna4]]*desconto)</f>
        <v>#REF!</v>
      </c>
      <c r="I76">
        <v>10032</v>
      </c>
    </row>
    <row r="77" spans="1:9" x14ac:dyDescent="0.25">
      <c r="A77">
        <v>500007</v>
      </c>
      <c r="B77" t="s">
        <v>80</v>
      </c>
      <c r="C77" t="s">
        <v>4</v>
      </c>
      <c r="D77" s="72">
        <v>18.303647856909297</v>
      </c>
      <c r="F77" t="e">
        <f>Tabela1[[#This Row],[Coluna4]]-(Tabela1[[#This Row],[Coluna4]]*desconto)</f>
        <v>#REF!</v>
      </c>
      <c r="I77">
        <v>22.263999999999999</v>
      </c>
    </row>
    <row r="78" spans="1:9" x14ac:dyDescent="0.25">
      <c r="A78">
        <v>400604</v>
      </c>
      <c r="B78" t="s">
        <v>81</v>
      </c>
      <c r="C78" t="s">
        <v>4</v>
      </c>
      <c r="D78" s="72">
        <v>3662.5382322372852</v>
      </c>
      <c r="F78" t="e">
        <f>Tabela1[[#This Row],[Coluna4]]-(Tabela1[[#This Row],[Coluna4]]*desconto)</f>
        <v>#REF!</v>
      </c>
      <c r="I78">
        <v>4455</v>
      </c>
    </row>
    <row r="79" spans="1:9" x14ac:dyDescent="0.25">
      <c r="A79">
        <v>377118</v>
      </c>
      <c r="B79" t="s">
        <v>82</v>
      </c>
      <c r="C79" t="s">
        <v>4</v>
      </c>
      <c r="D79" s="72">
        <v>263.70275272108455</v>
      </c>
      <c r="F79" t="e">
        <f>Tabela1[[#This Row],[Coluna4]]-(Tabela1[[#This Row],[Coluna4]]*desconto)</f>
        <v>#REF!</v>
      </c>
      <c r="I79">
        <v>320.76000000000005</v>
      </c>
    </row>
    <row r="80" spans="1:9" x14ac:dyDescent="0.25">
      <c r="A80">
        <v>377119</v>
      </c>
      <c r="B80" t="s">
        <v>83</v>
      </c>
      <c r="C80" t="s">
        <v>4</v>
      </c>
      <c r="D80" s="72">
        <v>325.55895397664762</v>
      </c>
      <c r="F80" t="e">
        <f>Tabela1[[#This Row],[Coluna4]]-(Tabela1[[#This Row],[Coluna4]]*desconto)</f>
        <v>#REF!</v>
      </c>
      <c r="I80">
        <v>396.00000000000006</v>
      </c>
    </row>
    <row r="81" spans="1:9" x14ac:dyDescent="0.25">
      <c r="A81">
        <v>377120</v>
      </c>
      <c r="B81" t="s">
        <v>84</v>
      </c>
      <c r="C81" t="s">
        <v>4</v>
      </c>
      <c r="D81" s="72">
        <v>615.30642301586397</v>
      </c>
      <c r="F81" t="e">
        <f>Tabela1[[#This Row],[Coluna4]]-(Tabela1[[#This Row],[Coluna4]]*desconto)</f>
        <v>#REF!</v>
      </c>
      <c r="I81">
        <v>748.44</v>
      </c>
    </row>
    <row r="82" spans="1:9" x14ac:dyDescent="0.25">
      <c r="A82">
        <v>212100</v>
      </c>
      <c r="B82" t="s">
        <v>85</v>
      </c>
      <c r="C82" t="s">
        <v>1</v>
      </c>
      <c r="D82" s="72">
        <v>1139.4563389182665</v>
      </c>
      <c r="F82" t="e">
        <f>Tabela1[[#This Row],[Coluna4]]-(Tabela1[[#This Row],[Coluna4]]*desconto)</f>
        <v>#REF!</v>
      </c>
      <c r="I82">
        <v>1386</v>
      </c>
    </row>
    <row r="83" spans="1:9" x14ac:dyDescent="0.25">
      <c r="A83">
        <v>212101</v>
      </c>
      <c r="B83" t="s">
        <v>86</v>
      </c>
      <c r="C83" t="s">
        <v>1</v>
      </c>
      <c r="D83" s="72">
        <v>1334.7917113042552</v>
      </c>
      <c r="F83" t="e">
        <f>Tabela1[[#This Row],[Coluna4]]-(Tabela1[[#This Row],[Coluna4]]*desconto)</f>
        <v>#REF!</v>
      </c>
      <c r="I83">
        <v>1623.6000000000001</v>
      </c>
    </row>
    <row r="84" spans="1:9" x14ac:dyDescent="0.25">
      <c r="A84">
        <v>212102</v>
      </c>
      <c r="B84" t="s">
        <v>87</v>
      </c>
      <c r="C84" t="s">
        <v>1</v>
      </c>
      <c r="D84" s="72">
        <v>1595.2388744855732</v>
      </c>
      <c r="F84" t="e">
        <f>Tabela1[[#This Row],[Coluna4]]-(Tabela1[[#This Row],[Coluna4]]*desconto)</f>
        <v>#REF!</v>
      </c>
      <c r="I84">
        <v>1940.4</v>
      </c>
    </row>
    <row r="85" spans="1:9" x14ac:dyDescent="0.25">
      <c r="A85">
        <v>212103</v>
      </c>
      <c r="B85" t="s">
        <v>88</v>
      </c>
      <c r="C85" t="s">
        <v>1</v>
      </c>
      <c r="D85" s="72">
        <v>2116.1332008482091</v>
      </c>
      <c r="F85" t="e">
        <f>Tabela1[[#This Row],[Coluna4]]-(Tabela1[[#This Row],[Coluna4]]*desconto)</f>
        <v>#REF!</v>
      </c>
      <c r="I85">
        <v>2574</v>
      </c>
    </row>
    <row r="86" spans="1:9" x14ac:dyDescent="0.25">
      <c r="A86">
        <v>212104</v>
      </c>
      <c r="B86" t="s">
        <v>89</v>
      </c>
      <c r="C86" t="s">
        <v>1</v>
      </c>
      <c r="D86" s="72">
        <v>3613.7043891407884</v>
      </c>
      <c r="F86" t="e">
        <f>Tabela1[[#This Row],[Coluna4]]-(Tabela1[[#This Row],[Coluna4]]*desconto)</f>
        <v>#REF!</v>
      </c>
      <c r="I86">
        <v>4395.6000000000004</v>
      </c>
    </row>
    <row r="87" spans="1:9" x14ac:dyDescent="0.25">
      <c r="A87">
        <v>231704</v>
      </c>
      <c r="B87" t="s">
        <v>90</v>
      </c>
      <c r="C87" t="s">
        <v>4</v>
      </c>
      <c r="D87" s="72">
        <v>3906.7074477197707</v>
      </c>
      <c r="F87" t="e">
        <f>Tabela1[[#This Row],[Coluna4]]-(Tabela1[[#This Row],[Coluna4]]*desconto)</f>
        <v>#REF!</v>
      </c>
      <c r="I87">
        <v>4752</v>
      </c>
    </row>
    <row r="88" spans="1:9" x14ac:dyDescent="0.25">
      <c r="A88">
        <v>400704</v>
      </c>
      <c r="B88" t="s">
        <v>91</v>
      </c>
      <c r="C88" t="s">
        <v>4</v>
      </c>
      <c r="D88" s="72">
        <v>7813.4148954395414</v>
      </c>
      <c r="F88" t="e">
        <f>Tabela1[[#This Row],[Coluna4]]-(Tabela1[[#This Row],[Coluna4]]*desconto)</f>
        <v>#REF!</v>
      </c>
      <c r="I88">
        <v>9504</v>
      </c>
    </row>
    <row r="89" spans="1:9" x14ac:dyDescent="0.25">
      <c r="A89" t="s">
        <v>92</v>
      </c>
      <c r="B89" t="s">
        <v>93</v>
      </c>
      <c r="C89" t="s">
        <v>1</v>
      </c>
      <c r="D89" s="72">
        <v>0</v>
      </c>
      <c r="F89" t="e">
        <f>Tabela1[[#This Row],[Coluna4]]-(Tabela1[[#This Row],[Coluna4]]*desconto)</f>
        <v>#REF!</v>
      </c>
      <c r="I89">
        <v>0</v>
      </c>
    </row>
    <row r="90" spans="1:9" x14ac:dyDescent="0.25">
      <c r="A90">
        <v>229864</v>
      </c>
      <c r="B90" t="s">
        <v>94</v>
      </c>
      <c r="C90" t="s">
        <v>4</v>
      </c>
      <c r="D90" s="72">
        <v>2984.2904114526032</v>
      </c>
      <c r="F90" t="e">
        <f>Tabela1[[#This Row],[Coluna4]]-(Tabela1[[#This Row],[Coluna4]]*desconto)</f>
        <v>#REF!</v>
      </c>
      <c r="I90">
        <v>3630.0000000000005</v>
      </c>
    </row>
    <row r="91" spans="1:9" x14ac:dyDescent="0.25">
      <c r="A91">
        <v>230987</v>
      </c>
      <c r="B91" t="s">
        <v>95</v>
      </c>
      <c r="C91" t="s">
        <v>4</v>
      </c>
      <c r="D91" s="72">
        <v>3084.671088928736</v>
      </c>
      <c r="F91" t="e">
        <f>Tabela1[[#This Row],[Coluna4]]-(Tabela1[[#This Row],[Coluna4]]*desconto)</f>
        <v>#REF!</v>
      </c>
      <c r="I91">
        <v>3752.1000000000004</v>
      </c>
    </row>
    <row r="92" spans="1:9" x14ac:dyDescent="0.25">
      <c r="A92">
        <v>378867</v>
      </c>
      <c r="B92" t="s">
        <v>96</v>
      </c>
      <c r="C92" t="s">
        <v>4</v>
      </c>
      <c r="D92" s="72">
        <v>3743.9279707314472</v>
      </c>
      <c r="F92" t="e">
        <f>Tabela1[[#This Row],[Coluna4]]-(Tabela1[[#This Row],[Coluna4]]*desconto)</f>
        <v>#REF!</v>
      </c>
      <c r="I92">
        <v>4554</v>
      </c>
    </row>
    <row r="93" spans="1:9" x14ac:dyDescent="0.25">
      <c r="A93">
        <v>323196</v>
      </c>
      <c r="B93" t="s">
        <v>97</v>
      </c>
      <c r="C93" t="s">
        <v>4</v>
      </c>
      <c r="D93" s="72">
        <v>12.524976423823803</v>
      </c>
      <c r="F93" t="e">
        <f>Tabela1[[#This Row],[Coluna4]]-(Tabela1[[#This Row],[Coluna4]]*desconto)</f>
        <v>#REF!</v>
      </c>
      <c r="I93">
        <v>15.235000000000001</v>
      </c>
    </row>
    <row r="94" spans="1:9" x14ac:dyDescent="0.25">
      <c r="A94">
        <v>323204</v>
      </c>
      <c r="B94" t="s">
        <v>98</v>
      </c>
      <c r="C94" t="s">
        <v>4</v>
      </c>
      <c r="D94" s="72">
        <v>287.57707601270533</v>
      </c>
      <c r="F94" t="e">
        <f>Tabela1[[#This Row],[Coluna4]]-(Tabela1[[#This Row],[Coluna4]]*desconto)</f>
        <v>#REF!</v>
      </c>
      <c r="I94">
        <v>349.8</v>
      </c>
    </row>
    <row r="95" spans="1:9" x14ac:dyDescent="0.25">
      <c r="A95">
        <v>500457</v>
      </c>
      <c r="B95" t="s">
        <v>99</v>
      </c>
      <c r="C95" t="s">
        <v>1</v>
      </c>
      <c r="D95" s="72">
        <v>14.758672580274691</v>
      </c>
      <c r="F95" t="e">
        <f>Tabela1[[#This Row],[Coluna4]]-(Tabela1[[#This Row],[Coluna4]]*desconto)</f>
        <v>#REF!</v>
      </c>
      <c r="I95">
        <v>17.952000000000002</v>
      </c>
    </row>
    <row r="96" spans="1:9" x14ac:dyDescent="0.25">
      <c r="A96">
        <v>400599</v>
      </c>
      <c r="B96" t="s">
        <v>100</v>
      </c>
      <c r="C96" t="s">
        <v>1</v>
      </c>
      <c r="D96" s="72">
        <v>569.72816945913326</v>
      </c>
      <c r="F96" t="e">
        <f>Tabela1[[#This Row],[Coluna4]]-(Tabela1[[#This Row],[Coluna4]]*desconto)</f>
        <v>#REF!</v>
      </c>
      <c r="I96">
        <v>693</v>
      </c>
    </row>
    <row r="97" spans="1:9" x14ac:dyDescent="0.25">
      <c r="A97">
        <v>400598</v>
      </c>
      <c r="B97" t="s">
        <v>101</v>
      </c>
      <c r="C97" t="s">
        <v>1</v>
      </c>
      <c r="D97" s="72">
        <v>6263.7090579893138</v>
      </c>
      <c r="F97" t="e">
        <f>Tabela1[[#This Row],[Coluna4]]-(Tabela1[[#This Row],[Coluna4]]*desconto)</f>
        <v>#REF!</v>
      </c>
      <c r="I97">
        <v>7618.9850000000006</v>
      </c>
    </row>
    <row r="98" spans="1:9" x14ac:dyDescent="0.25">
      <c r="A98">
        <v>500458</v>
      </c>
      <c r="B98" t="s">
        <v>102</v>
      </c>
      <c r="C98" t="s">
        <v>103</v>
      </c>
      <c r="D98" s="72">
        <v>2.7491645002472462</v>
      </c>
      <c r="F98" t="e">
        <f>Tabela1[[#This Row],[Coluna4]]-(Tabela1[[#This Row],[Coluna4]]*desconto)</f>
        <v>#REF!</v>
      </c>
      <c r="I98">
        <v>3.3440000000000003</v>
      </c>
    </row>
    <row r="99" spans="1:9" x14ac:dyDescent="0.25">
      <c r="A99">
        <v>400124</v>
      </c>
      <c r="B99" t="s">
        <v>104</v>
      </c>
      <c r="C99" t="s">
        <v>4</v>
      </c>
      <c r="D99" s="72">
        <v>19.98570245245531</v>
      </c>
      <c r="F99" t="e">
        <f>Tabela1[[#This Row],[Coluna4]]-(Tabela1[[#This Row],[Coluna4]]*desconto)</f>
        <v>#REF!</v>
      </c>
      <c r="I99">
        <v>24.310000000000002</v>
      </c>
    </row>
    <row r="100" spans="1:9" x14ac:dyDescent="0.25">
      <c r="A100">
        <v>400605</v>
      </c>
      <c r="B100" t="s">
        <v>105</v>
      </c>
      <c r="C100" t="s">
        <v>4</v>
      </c>
      <c r="D100" s="72">
        <v>8.419316282007193</v>
      </c>
      <c r="F100" t="e">
        <f>Tabela1[[#This Row],[Coluna4]]-(Tabela1[[#This Row],[Coluna4]]*desconto)</f>
        <v>#REF!</v>
      </c>
      <c r="I100">
        <v>10.241000000000001</v>
      </c>
    </row>
    <row r="101" spans="1:9" x14ac:dyDescent="0.25">
      <c r="A101">
        <v>500216</v>
      </c>
      <c r="B101" t="s">
        <v>106</v>
      </c>
      <c r="C101" t="s">
        <v>4</v>
      </c>
      <c r="D101" s="72">
        <v>3.0928100627781516</v>
      </c>
      <c r="F101" t="e">
        <f>Tabela1[[#This Row],[Coluna4]]-(Tabela1[[#This Row],[Coluna4]]*desconto)</f>
        <v>#REF!</v>
      </c>
      <c r="I101">
        <v>3.762</v>
      </c>
    </row>
    <row r="102" spans="1:9" x14ac:dyDescent="0.25">
      <c r="A102">
        <v>400029</v>
      </c>
      <c r="B102" t="s">
        <v>107</v>
      </c>
      <c r="C102" t="s">
        <v>4</v>
      </c>
      <c r="D102" s="72">
        <v>3.7710578835628348</v>
      </c>
      <c r="F102" t="e">
        <f>Tabela1[[#This Row],[Coluna4]]-(Tabela1[[#This Row],[Coluna4]]*desconto)</f>
        <v>#REF!</v>
      </c>
      <c r="I102">
        <v>4.5870000000000006</v>
      </c>
    </row>
    <row r="103" spans="1:9" x14ac:dyDescent="0.25">
      <c r="A103">
        <v>400010</v>
      </c>
      <c r="B103" t="s">
        <v>108</v>
      </c>
      <c r="C103" t="s">
        <v>4</v>
      </c>
      <c r="D103" s="72">
        <v>1.5011885100034306</v>
      </c>
      <c r="F103" t="e">
        <f>Tabela1[[#This Row],[Coluna4]]-(Tabela1[[#This Row],[Coluna4]]*desconto)</f>
        <v>#REF!</v>
      </c>
      <c r="I103">
        <v>1.8260000000000001</v>
      </c>
    </row>
    <row r="104" spans="1:9" x14ac:dyDescent="0.25">
      <c r="A104">
        <v>400601</v>
      </c>
      <c r="B104" t="s">
        <v>109</v>
      </c>
      <c r="C104" t="s">
        <v>4</v>
      </c>
      <c r="D104" s="72">
        <v>0.42503530102506765</v>
      </c>
      <c r="F104" t="e">
        <f>Tabela1[[#This Row],[Coluna4]]-(Tabela1[[#This Row],[Coluna4]]*desconto)</f>
        <v>#REF!</v>
      </c>
      <c r="I104">
        <v>0.51700000000000002</v>
      </c>
    </row>
    <row r="105" spans="1:9" x14ac:dyDescent="0.25">
      <c r="A105">
        <v>327692</v>
      </c>
      <c r="B105" t="s">
        <v>110</v>
      </c>
      <c r="C105" t="s">
        <v>4</v>
      </c>
      <c r="D105" s="72">
        <v>0.87720051488152251</v>
      </c>
      <c r="F105" t="e">
        <f>Tabela1[[#This Row],[Coluna4]]-(Tabela1[[#This Row],[Coluna4]]*desconto)</f>
        <v>#REF!</v>
      </c>
      <c r="I105">
        <v>1.0669999999999999</v>
      </c>
    </row>
    <row r="106" spans="1:9" x14ac:dyDescent="0.25">
      <c r="A106">
        <v>252535</v>
      </c>
      <c r="B106" t="s">
        <v>111</v>
      </c>
      <c r="C106" t="s">
        <v>4</v>
      </c>
      <c r="D106" s="72">
        <v>70.139867973413288</v>
      </c>
      <c r="F106" t="e">
        <f>Tabela1[[#This Row],[Coluna4]]-(Tabela1[[#This Row],[Coluna4]]*desconto)</f>
        <v>#REF!</v>
      </c>
      <c r="I106">
        <v>85.316000000000003</v>
      </c>
    </row>
    <row r="107" spans="1:9" x14ac:dyDescent="0.25">
      <c r="A107">
        <v>400407</v>
      </c>
      <c r="B107" t="s">
        <v>112</v>
      </c>
      <c r="C107" t="s">
        <v>10</v>
      </c>
      <c r="D107" s="72">
        <v>65.111790795329512</v>
      </c>
      <c r="F107" t="e">
        <f>Tabela1[[#This Row],[Coluna4]]-(Tabela1[[#This Row],[Coluna4]]*desconto)</f>
        <v>#REF!</v>
      </c>
      <c r="I107">
        <v>79.2</v>
      </c>
    </row>
    <row r="108" spans="1:9" x14ac:dyDescent="0.25">
      <c r="A108">
        <v>400175</v>
      </c>
      <c r="B108" t="s">
        <v>113</v>
      </c>
      <c r="C108" t="s">
        <v>10</v>
      </c>
      <c r="D108" s="72">
        <v>76.325488098969601</v>
      </c>
      <c r="F108" t="e">
        <f>Tabela1[[#This Row],[Coluna4]]-(Tabela1[[#This Row],[Coluna4]]*desconto)</f>
        <v>#REF!</v>
      </c>
      <c r="I108">
        <v>92.840000000000018</v>
      </c>
    </row>
    <row r="109" spans="1:9" x14ac:dyDescent="0.25">
      <c r="A109">
        <v>328138</v>
      </c>
      <c r="B109" t="s">
        <v>114</v>
      </c>
      <c r="C109" t="s">
        <v>4</v>
      </c>
      <c r="D109" s="72">
        <v>39.519239691054167</v>
      </c>
      <c r="F109" t="e">
        <f>Tabela1[[#This Row],[Coluna4]]-(Tabela1[[#This Row],[Coluna4]]*desconto)</f>
        <v>#REF!</v>
      </c>
      <c r="I109">
        <v>48.070000000000007</v>
      </c>
    </row>
    <row r="110" spans="1:9" x14ac:dyDescent="0.25">
      <c r="A110">
        <v>372729</v>
      </c>
      <c r="B110" t="s">
        <v>115</v>
      </c>
      <c r="C110" t="s">
        <v>4</v>
      </c>
      <c r="D110" s="72">
        <v>63.122263854361108</v>
      </c>
      <c r="F110" t="e">
        <f>Tabela1[[#This Row],[Coluna4]]-(Tabela1[[#This Row],[Coluna4]]*desconto)</f>
        <v>#REF!</v>
      </c>
      <c r="I110">
        <v>76.78</v>
      </c>
    </row>
    <row r="111" spans="1:9" x14ac:dyDescent="0.25">
      <c r="A111">
        <v>258905</v>
      </c>
      <c r="B111" t="s">
        <v>116</v>
      </c>
      <c r="C111" t="s">
        <v>4</v>
      </c>
      <c r="D111" s="72">
        <v>42.205101061361503</v>
      </c>
      <c r="F111" t="e">
        <f>Tabela1[[#This Row],[Coluna4]]-(Tabela1[[#This Row],[Coluna4]]*desconto)</f>
        <v>#REF!</v>
      </c>
      <c r="I111">
        <v>51.337000000000003</v>
      </c>
    </row>
    <row r="112" spans="1:9" x14ac:dyDescent="0.25">
      <c r="A112">
        <v>258921</v>
      </c>
      <c r="B112" t="s">
        <v>117</v>
      </c>
      <c r="C112" t="s">
        <v>4</v>
      </c>
      <c r="D112" s="72">
        <v>184.06741525668568</v>
      </c>
      <c r="F112" t="e">
        <f>Tabela1[[#This Row],[Coluna4]]-(Tabela1[[#This Row],[Coluna4]]*desconto)</f>
        <v>#REF!</v>
      </c>
      <c r="I112">
        <v>223.89400000000001</v>
      </c>
    </row>
    <row r="113" spans="1:9" x14ac:dyDescent="0.25">
      <c r="A113">
        <v>258939</v>
      </c>
      <c r="B113" t="s">
        <v>118</v>
      </c>
      <c r="C113" t="s">
        <v>4</v>
      </c>
      <c r="D113" s="72">
        <v>420.51364888650312</v>
      </c>
      <c r="F113" t="e">
        <f>Tabela1[[#This Row],[Coluna4]]-(Tabela1[[#This Row],[Coluna4]]*desconto)</f>
        <v>#REF!</v>
      </c>
      <c r="I113">
        <v>511.50000000000006</v>
      </c>
    </row>
    <row r="114" spans="1:9" x14ac:dyDescent="0.25">
      <c r="A114">
        <v>400162</v>
      </c>
      <c r="B114" t="s">
        <v>119</v>
      </c>
      <c r="C114" t="s">
        <v>4</v>
      </c>
      <c r="D114" s="72">
        <v>176.84181513925955</v>
      </c>
      <c r="F114" t="e">
        <f>Tabela1[[#This Row],[Coluna4]]-(Tabela1[[#This Row],[Coluna4]]*desconto)</f>
        <v>#REF!</v>
      </c>
      <c r="I114">
        <v>215.10500000000002</v>
      </c>
    </row>
    <row r="115" spans="1:9" x14ac:dyDescent="0.25">
      <c r="A115">
        <v>211789</v>
      </c>
      <c r="B115" t="s">
        <v>120</v>
      </c>
      <c r="C115" t="s">
        <v>4</v>
      </c>
      <c r="D115" s="72">
        <v>119.91421471473186</v>
      </c>
      <c r="F115" t="e">
        <f>Tabela1[[#This Row],[Coluna4]]-(Tabela1[[#This Row],[Coluna4]]*desconto)</f>
        <v>#REF!</v>
      </c>
      <c r="I115">
        <v>145.86000000000001</v>
      </c>
    </row>
    <row r="116" spans="1:9" x14ac:dyDescent="0.25">
      <c r="A116">
        <v>212704</v>
      </c>
      <c r="B116" t="s">
        <v>121</v>
      </c>
      <c r="C116" t="s">
        <v>4</v>
      </c>
      <c r="D116" s="72">
        <v>258.00547102649324</v>
      </c>
      <c r="F116" t="e">
        <f>Tabela1[[#This Row],[Coluna4]]-(Tabela1[[#This Row],[Coluna4]]*desconto)</f>
        <v>#REF!</v>
      </c>
      <c r="I116">
        <v>313.83000000000004</v>
      </c>
    </row>
    <row r="117" spans="1:9" x14ac:dyDescent="0.25">
      <c r="A117">
        <v>400670</v>
      </c>
      <c r="B117" t="s">
        <v>122</v>
      </c>
      <c r="C117" t="s">
        <v>4</v>
      </c>
      <c r="D117" s="72">
        <v>187.1783119280181</v>
      </c>
      <c r="F117" t="e">
        <f>Tabela1[[#This Row],[Coluna4]]-(Tabela1[[#This Row],[Coluna4]]*desconto)</f>
        <v>#REF!</v>
      </c>
      <c r="I117">
        <v>227.678</v>
      </c>
    </row>
    <row r="118" spans="1:9" x14ac:dyDescent="0.25">
      <c r="A118">
        <v>214619</v>
      </c>
      <c r="B118" t="s">
        <v>123</v>
      </c>
      <c r="C118" t="s">
        <v>1</v>
      </c>
      <c r="D118" s="72">
        <v>43.181777923291449</v>
      </c>
      <c r="F118" t="e">
        <f>Tabela1[[#This Row],[Coluna4]]-(Tabela1[[#This Row],[Coluna4]]*desconto)</f>
        <v>#REF!</v>
      </c>
      <c r="I118">
        <v>52.525000000000006</v>
      </c>
    </row>
    <row r="119" spans="1:9" x14ac:dyDescent="0.25">
      <c r="A119">
        <v>231712</v>
      </c>
      <c r="B119" t="s">
        <v>124</v>
      </c>
      <c r="C119" t="s">
        <v>4</v>
      </c>
      <c r="D119" s="72">
        <v>51.375011598370421</v>
      </c>
      <c r="F119" t="e">
        <f>Tabela1[[#This Row],[Coluna4]]-(Tabela1[[#This Row],[Coluna4]]*desconto)</f>
        <v>#REF!</v>
      </c>
      <c r="I119">
        <v>62.491000000000007</v>
      </c>
    </row>
    <row r="120" spans="1:9" x14ac:dyDescent="0.25">
      <c r="A120">
        <v>211771</v>
      </c>
      <c r="B120" t="s">
        <v>125</v>
      </c>
      <c r="C120" t="s">
        <v>4</v>
      </c>
      <c r="D120" s="72">
        <v>94.999911431241188</v>
      </c>
      <c r="F120" t="e">
        <f>Tabela1[[#This Row],[Coluna4]]-(Tabela1[[#This Row],[Coluna4]]*desconto)</f>
        <v>#REF!</v>
      </c>
      <c r="I120">
        <v>115.55500000000001</v>
      </c>
    </row>
    <row r="121" spans="1:9" x14ac:dyDescent="0.25">
      <c r="A121">
        <v>212712</v>
      </c>
      <c r="B121" t="s">
        <v>126</v>
      </c>
      <c r="C121" t="s">
        <v>4</v>
      </c>
      <c r="D121" s="72">
        <v>120.14934062593721</v>
      </c>
      <c r="F121" t="e">
        <f>Tabela1[[#This Row],[Coluna4]]-(Tabela1[[#This Row],[Coluna4]]*desconto)</f>
        <v>#REF!</v>
      </c>
      <c r="I121">
        <v>146.14600000000002</v>
      </c>
    </row>
    <row r="122" spans="1:9" x14ac:dyDescent="0.25">
      <c r="A122">
        <v>400671</v>
      </c>
      <c r="B122" t="s">
        <v>127</v>
      </c>
      <c r="C122" t="s">
        <v>4</v>
      </c>
      <c r="D122" s="72">
        <v>148.8256584887136</v>
      </c>
      <c r="F122" t="e">
        <f>Tabela1[[#This Row],[Coluna4]]-(Tabela1[[#This Row],[Coluna4]]*desconto)</f>
        <v>#REF!</v>
      </c>
      <c r="I122">
        <v>181.02700000000002</v>
      </c>
    </row>
    <row r="123" spans="1:9" x14ac:dyDescent="0.25">
      <c r="A123">
        <v>357255</v>
      </c>
      <c r="B123" t="s">
        <v>128</v>
      </c>
      <c r="C123" t="s">
        <v>4</v>
      </c>
      <c r="D123" s="72">
        <v>455.65592930742685</v>
      </c>
      <c r="F123" t="e">
        <f>Tabela1[[#This Row],[Coluna4]]-(Tabela1[[#This Row],[Coluna4]]*desconto)</f>
        <v>#REF!</v>
      </c>
      <c r="I123">
        <v>554.24600000000009</v>
      </c>
    </row>
    <row r="124" spans="1:9" x14ac:dyDescent="0.25">
      <c r="A124">
        <v>327858</v>
      </c>
      <c r="B124" t="s">
        <v>129</v>
      </c>
      <c r="C124" t="s">
        <v>43</v>
      </c>
      <c r="D124" s="72">
        <v>63.303129939903691</v>
      </c>
      <c r="F124" t="e">
        <f>Tabela1[[#This Row],[Coluna4]]-(Tabela1[[#This Row],[Coluna4]]*desconto)</f>
        <v>#REF!</v>
      </c>
      <c r="I124">
        <v>77</v>
      </c>
    </row>
    <row r="125" spans="1:9" x14ac:dyDescent="0.25">
      <c r="A125">
        <v>310136</v>
      </c>
      <c r="B125" t="s">
        <v>130</v>
      </c>
      <c r="C125" t="s">
        <v>4</v>
      </c>
      <c r="D125" s="72">
        <v>0.94050364482142634</v>
      </c>
      <c r="F125" t="e">
        <f>Tabela1[[#This Row],[Coluna4]]-(Tabela1[[#This Row],[Coluna4]]*desconto)</f>
        <v>#REF!</v>
      </c>
      <c r="I125">
        <v>1.1440000000000001</v>
      </c>
    </row>
    <row r="126" spans="1:9" x14ac:dyDescent="0.25">
      <c r="A126">
        <v>299859</v>
      </c>
      <c r="B126" t="s">
        <v>131</v>
      </c>
      <c r="C126" t="s">
        <v>4</v>
      </c>
      <c r="D126" s="72">
        <v>0.37981877963942218</v>
      </c>
      <c r="F126" t="e">
        <f>Tabela1[[#This Row],[Coluna4]]-(Tabela1[[#This Row],[Coluna4]]*desconto)</f>
        <v>#REF!</v>
      </c>
      <c r="I126">
        <v>0.46200000000000002</v>
      </c>
    </row>
    <row r="127" spans="1:9" x14ac:dyDescent="0.25">
      <c r="A127">
        <v>400414</v>
      </c>
      <c r="B127" t="s">
        <v>132</v>
      </c>
      <c r="C127" t="s">
        <v>4</v>
      </c>
      <c r="D127" s="72">
        <v>0.47025182241071317</v>
      </c>
      <c r="F127" t="e">
        <f>Tabela1[[#This Row],[Coluna4]]-(Tabela1[[#This Row],[Coluna4]]*desconto)</f>
        <v>#REF!</v>
      </c>
      <c r="I127">
        <v>0.57200000000000006</v>
      </c>
    </row>
    <row r="128" spans="1:9" x14ac:dyDescent="0.25">
      <c r="A128">
        <v>400415</v>
      </c>
      <c r="B128" t="s">
        <v>133</v>
      </c>
      <c r="C128" t="s">
        <v>4</v>
      </c>
      <c r="D128" s="72">
        <v>0.85007060205013529</v>
      </c>
      <c r="F128" t="e">
        <f>Tabela1[[#This Row],[Coluna4]]-(Tabela1[[#This Row],[Coluna4]]*desconto)</f>
        <v>#REF!</v>
      </c>
      <c r="I128">
        <v>1.034</v>
      </c>
    </row>
    <row r="129" spans="1:9" x14ac:dyDescent="0.25">
      <c r="A129">
        <v>400416</v>
      </c>
      <c r="B129" t="s">
        <v>134</v>
      </c>
      <c r="C129" t="s">
        <v>4</v>
      </c>
      <c r="D129" s="72">
        <v>2.8757707601270539</v>
      </c>
      <c r="F129" t="e">
        <f>Tabela1[[#This Row],[Coluna4]]-(Tabela1[[#This Row],[Coluna4]]*desconto)</f>
        <v>#REF!</v>
      </c>
      <c r="I129">
        <v>3.4980000000000007</v>
      </c>
    </row>
    <row r="130" spans="1:9" x14ac:dyDescent="0.25">
      <c r="A130">
        <v>400418</v>
      </c>
      <c r="B130" t="s">
        <v>135</v>
      </c>
      <c r="C130" t="s">
        <v>4</v>
      </c>
      <c r="D130" s="72">
        <v>5.2270298721806192</v>
      </c>
      <c r="F130" t="e">
        <f>Tabela1[[#This Row],[Coluna4]]-(Tabela1[[#This Row],[Coluna4]]*desconto)</f>
        <v>#REF!</v>
      </c>
      <c r="I130">
        <v>6.3580000000000005</v>
      </c>
    </row>
    <row r="131" spans="1:9" x14ac:dyDescent="0.25">
      <c r="A131">
        <v>400420</v>
      </c>
      <c r="B131" t="s">
        <v>136</v>
      </c>
      <c r="C131" t="s">
        <v>4</v>
      </c>
      <c r="D131" s="72">
        <v>3.0747234542238937</v>
      </c>
      <c r="F131" t="e">
        <f>Tabela1[[#This Row],[Coluna4]]-(Tabela1[[#This Row],[Coluna4]]*desconto)</f>
        <v>#REF!</v>
      </c>
      <c r="I131">
        <v>3.74</v>
      </c>
    </row>
    <row r="132" spans="1:9" x14ac:dyDescent="0.25">
      <c r="A132">
        <v>400421</v>
      </c>
      <c r="B132" t="s">
        <v>137</v>
      </c>
      <c r="C132" t="s">
        <v>4</v>
      </c>
      <c r="D132" s="72">
        <v>10.092327573276076</v>
      </c>
      <c r="F132" t="e">
        <f>Tabela1[[#This Row],[Coluna4]]-(Tabela1[[#This Row],[Coluna4]]*desconto)</f>
        <v>#REF!</v>
      </c>
      <c r="I132">
        <v>12.276000000000002</v>
      </c>
    </row>
    <row r="133" spans="1:9" x14ac:dyDescent="0.25">
      <c r="A133">
        <v>400422</v>
      </c>
      <c r="B133" t="s">
        <v>138</v>
      </c>
      <c r="C133" t="s">
        <v>4</v>
      </c>
      <c r="D133" s="72">
        <v>10.092327573276076</v>
      </c>
      <c r="F133" t="e">
        <f>Tabela1[[#This Row],[Coluna4]]-(Tabela1[[#This Row],[Coluna4]]*desconto)</f>
        <v>#REF!</v>
      </c>
      <c r="I133">
        <v>12.276000000000002</v>
      </c>
    </row>
    <row r="134" spans="1:9" x14ac:dyDescent="0.25">
      <c r="A134">
        <v>400379</v>
      </c>
      <c r="B134" t="s">
        <v>139</v>
      </c>
      <c r="C134" t="s">
        <v>4</v>
      </c>
      <c r="D134" s="72">
        <v>0.65111790795329516</v>
      </c>
      <c r="F134" t="e">
        <f>Tabela1[[#This Row],[Coluna4]]-(Tabela1[[#This Row],[Coluna4]]*desconto)</f>
        <v>#REF!</v>
      </c>
      <c r="I134">
        <v>0.79200000000000004</v>
      </c>
    </row>
    <row r="135" spans="1:9" x14ac:dyDescent="0.25">
      <c r="A135">
        <v>500365</v>
      </c>
      <c r="B135" t="s">
        <v>140</v>
      </c>
      <c r="C135" t="s">
        <v>1</v>
      </c>
      <c r="D135" s="72">
        <v>0.56972816945913329</v>
      </c>
      <c r="F135" t="e">
        <f>Tabela1[[#This Row],[Coluna4]]-(Tabela1[[#This Row],[Coluna4]]*desconto)</f>
        <v>#REF!</v>
      </c>
      <c r="I135">
        <v>0.69300000000000006</v>
      </c>
    </row>
    <row r="136" spans="1:9" x14ac:dyDescent="0.25">
      <c r="A136">
        <v>500384</v>
      </c>
      <c r="B136" t="s">
        <v>141</v>
      </c>
      <c r="C136" t="s">
        <v>1</v>
      </c>
      <c r="D136" s="72">
        <v>0.32555895397664758</v>
      </c>
      <c r="F136" t="e">
        <f>Tabela1[[#This Row],[Coluna4]]-(Tabela1[[#This Row],[Coluna4]]*desconto)</f>
        <v>#REF!</v>
      </c>
      <c r="I136">
        <v>0.39600000000000002</v>
      </c>
    </row>
    <row r="137" spans="1:9" x14ac:dyDescent="0.25">
      <c r="A137">
        <v>400310</v>
      </c>
      <c r="B137" t="s">
        <v>142</v>
      </c>
      <c r="C137" t="s">
        <v>4</v>
      </c>
      <c r="D137" s="72">
        <v>5.1275535251321989</v>
      </c>
      <c r="F137" t="e">
        <f>Tabela1[[#This Row],[Coluna4]]-(Tabela1[[#This Row],[Coluna4]]*desconto)</f>
        <v>#REF!</v>
      </c>
      <c r="I137">
        <v>6.2370000000000001</v>
      </c>
    </row>
    <row r="138" spans="1:9" x14ac:dyDescent="0.25">
      <c r="A138">
        <v>400311</v>
      </c>
      <c r="B138" t="s">
        <v>143</v>
      </c>
      <c r="C138" t="s">
        <v>4</v>
      </c>
      <c r="D138" s="72">
        <v>6.3483996025446281</v>
      </c>
      <c r="F138" t="e">
        <f>Tabela1[[#This Row],[Coluna4]]-(Tabela1[[#This Row],[Coluna4]]*desconto)</f>
        <v>#REF!</v>
      </c>
      <c r="I138">
        <v>7.7220000000000004</v>
      </c>
    </row>
    <row r="139" spans="1:9" x14ac:dyDescent="0.25">
      <c r="A139">
        <v>400312</v>
      </c>
      <c r="B139" t="s">
        <v>144</v>
      </c>
      <c r="C139" t="s">
        <v>4</v>
      </c>
      <c r="D139" s="72">
        <v>1.8357907682572072</v>
      </c>
      <c r="F139" t="e">
        <f>Tabela1[[#This Row],[Coluna4]]-(Tabela1[[#This Row],[Coluna4]]*desconto)</f>
        <v>#REF!</v>
      </c>
      <c r="I139">
        <v>2.2330000000000001</v>
      </c>
    </row>
    <row r="140" spans="1:9" x14ac:dyDescent="0.25">
      <c r="A140">
        <v>400313</v>
      </c>
      <c r="B140" t="s">
        <v>145</v>
      </c>
      <c r="C140" t="s">
        <v>4</v>
      </c>
      <c r="D140" s="72">
        <v>9.0523475814062291</v>
      </c>
      <c r="F140" t="e">
        <f>Tabela1[[#This Row],[Coluna4]]-(Tabela1[[#This Row],[Coluna4]]*desconto)</f>
        <v>#REF!</v>
      </c>
      <c r="I140">
        <v>11.011000000000001</v>
      </c>
    </row>
    <row r="141" spans="1:9" x14ac:dyDescent="0.25">
      <c r="A141">
        <v>400330</v>
      </c>
      <c r="B141" t="s">
        <v>146</v>
      </c>
      <c r="C141" t="s">
        <v>4</v>
      </c>
      <c r="D141" s="72">
        <v>5.3988526534460721</v>
      </c>
      <c r="F141" t="e">
        <f>Tabela1[[#This Row],[Coluna4]]-(Tabela1[[#This Row],[Coluna4]]*desconto)</f>
        <v>#REF!</v>
      </c>
      <c r="I141">
        <v>6.5670000000000002</v>
      </c>
    </row>
    <row r="142" spans="1:9" x14ac:dyDescent="0.25">
      <c r="A142">
        <v>400326</v>
      </c>
      <c r="B142" t="s">
        <v>147</v>
      </c>
      <c r="C142" t="s">
        <v>4</v>
      </c>
      <c r="D142" s="72">
        <v>8.5278359333327405</v>
      </c>
      <c r="F142" t="e">
        <f>Tabela1[[#This Row],[Coluna4]]-(Tabela1[[#This Row],[Coluna4]]*desconto)</f>
        <v>#REF!</v>
      </c>
      <c r="I142">
        <v>10.373000000000001</v>
      </c>
    </row>
    <row r="143" spans="1:9" x14ac:dyDescent="0.25">
      <c r="A143">
        <v>400901</v>
      </c>
      <c r="B143" t="s">
        <v>148</v>
      </c>
      <c r="C143" t="s">
        <v>4</v>
      </c>
      <c r="D143" s="72">
        <v>17.941915685824135</v>
      </c>
      <c r="F143" t="e">
        <f>Tabela1[[#This Row],[Coluna4]]-(Tabela1[[#This Row],[Coluna4]]*desconto)</f>
        <v>#REF!</v>
      </c>
      <c r="I143">
        <v>21.824000000000002</v>
      </c>
    </row>
    <row r="144" spans="1:9" x14ac:dyDescent="0.25">
      <c r="A144">
        <v>400315</v>
      </c>
      <c r="B144" t="s">
        <v>149</v>
      </c>
      <c r="C144" t="s">
        <v>4</v>
      </c>
      <c r="D144" s="72">
        <v>10.942398175326211</v>
      </c>
      <c r="F144" t="e">
        <f>Tabela1[[#This Row],[Coluna4]]-(Tabela1[[#This Row],[Coluna4]]*desconto)</f>
        <v>#REF!</v>
      </c>
      <c r="I144">
        <v>13.31</v>
      </c>
    </row>
    <row r="145" spans="1:9" x14ac:dyDescent="0.25">
      <c r="A145">
        <v>400001</v>
      </c>
      <c r="B145" t="s">
        <v>150</v>
      </c>
      <c r="C145" t="s">
        <v>4</v>
      </c>
      <c r="D145" s="72">
        <v>37.620145792857059</v>
      </c>
      <c r="F145" t="e">
        <f>Tabela1[[#This Row],[Coluna4]]-(Tabela1[[#This Row],[Coluna4]]*desconto)</f>
        <v>#REF!</v>
      </c>
      <c r="I145">
        <v>45.760000000000005</v>
      </c>
    </row>
    <row r="146" spans="1:9" x14ac:dyDescent="0.25">
      <c r="A146">
        <v>400317</v>
      </c>
      <c r="B146" t="s">
        <v>151</v>
      </c>
      <c r="C146" t="s">
        <v>4</v>
      </c>
      <c r="D146" s="72">
        <v>2.6677747617530847</v>
      </c>
      <c r="F146" t="e">
        <f>Tabela1[[#This Row],[Coluna4]]-(Tabela1[[#This Row],[Coluna4]]*desconto)</f>
        <v>#REF!</v>
      </c>
      <c r="I146">
        <v>3.2450000000000006</v>
      </c>
    </row>
    <row r="147" spans="1:9" x14ac:dyDescent="0.25">
      <c r="A147">
        <v>400318</v>
      </c>
      <c r="B147" t="s">
        <v>152</v>
      </c>
      <c r="C147" t="s">
        <v>4</v>
      </c>
      <c r="D147" s="72">
        <v>3.6987114493458018</v>
      </c>
      <c r="F147" t="e">
        <f>Tabela1[[#This Row],[Coluna4]]-(Tabela1[[#This Row],[Coluna4]]*desconto)</f>
        <v>#REF!</v>
      </c>
      <c r="I147">
        <v>4.4990000000000006</v>
      </c>
    </row>
    <row r="148" spans="1:9" x14ac:dyDescent="0.25">
      <c r="A148">
        <v>400319</v>
      </c>
      <c r="B148" t="s">
        <v>153</v>
      </c>
      <c r="C148" t="s">
        <v>4</v>
      </c>
      <c r="D148" s="72">
        <v>4.2684396188049352</v>
      </c>
      <c r="F148" t="e">
        <f>Tabela1[[#This Row],[Coluna4]]-(Tabela1[[#This Row],[Coluna4]]*desconto)</f>
        <v>#REF!</v>
      </c>
      <c r="I148">
        <v>5.1920000000000002</v>
      </c>
    </row>
    <row r="149" spans="1:9" x14ac:dyDescent="0.25">
      <c r="A149">
        <v>400320</v>
      </c>
      <c r="B149" t="s">
        <v>154</v>
      </c>
      <c r="C149" t="s">
        <v>4</v>
      </c>
      <c r="D149" s="72">
        <v>4.2503530102506772</v>
      </c>
      <c r="F149" t="e">
        <f>Tabela1[[#This Row],[Coluna4]]-(Tabela1[[#This Row],[Coluna4]]*desconto)</f>
        <v>#REF!</v>
      </c>
      <c r="I149">
        <v>5.1700000000000008</v>
      </c>
    </row>
    <row r="150" spans="1:9" x14ac:dyDescent="0.25">
      <c r="A150">
        <v>400321</v>
      </c>
      <c r="B150" t="s">
        <v>155</v>
      </c>
      <c r="C150" t="s">
        <v>4</v>
      </c>
      <c r="D150" s="72">
        <v>7.334119768751699</v>
      </c>
      <c r="F150" t="e">
        <f>Tabela1[[#This Row],[Coluna4]]-(Tabela1[[#This Row],[Coluna4]]*desconto)</f>
        <v>#REF!</v>
      </c>
      <c r="I150">
        <v>8.9209999999999994</v>
      </c>
    </row>
    <row r="151" spans="1:9" x14ac:dyDescent="0.25">
      <c r="A151">
        <v>400322</v>
      </c>
      <c r="B151" t="s">
        <v>156</v>
      </c>
      <c r="C151" t="s">
        <v>4</v>
      </c>
      <c r="D151" s="72">
        <v>16.069951700458411</v>
      </c>
      <c r="F151" t="e">
        <f>Tabela1[[#This Row],[Coluna4]]-(Tabela1[[#This Row],[Coluna4]]*desconto)</f>
        <v>#REF!</v>
      </c>
      <c r="I151">
        <v>19.547000000000001</v>
      </c>
    </row>
    <row r="152" spans="1:9" x14ac:dyDescent="0.25">
      <c r="A152">
        <v>400323</v>
      </c>
      <c r="B152" t="s">
        <v>157</v>
      </c>
      <c r="C152" t="s">
        <v>4</v>
      </c>
      <c r="D152" s="72">
        <v>11.75629556026783</v>
      </c>
      <c r="F152" t="e">
        <f>Tabela1[[#This Row],[Coluna4]]-(Tabela1[[#This Row],[Coluna4]]*desconto)</f>
        <v>#REF!</v>
      </c>
      <c r="I152">
        <v>14.3</v>
      </c>
    </row>
    <row r="153" spans="1:9" x14ac:dyDescent="0.25">
      <c r="A153">
        <v>400324</v>
      </c>
      <c r="B153" t="s">
        <v>158</v>
      </c>
      <c r="C153" t="s">
        <v>4</v>
      </c>
      <c r="D153" s="72">
        <v>34.916197813995453</v>
      </c>
      <c r="F153" t="e">
        <f>Tabela1[[#This Row],[Coluna4]]-(Tabela1[[#This Row],[Coluna4]]*desconto)</f>
        <v>#REF!</v>
      </c>
      <c r="I153">
        <v>42.471000000000004</v>
      </c>
    </row>
    <row r="154" spans="1:9" x14ac:dyDescent="0.25">
      <c r="A154">
        <v>2931</v>
      </c>
      <c r="B154" t="s">
        <v>159</v>
      </c>
      <c r="C154" t="s">
        <v>39</v>
      </c>
      <c r="D154" s="72">
        <v>21.930012872038066</v>
      </c>
      <c r="F154" t="e">
        <f>Tabela1[[#This Row],[Coluna4]]-(Tabela1[[#This Row],[Coluna4]]*desconto)</f>
        <v>#REF!</v>
      </c>
      <c r="I154">
        <v>26.675000000000001</v>
      </c>
    </row>
    <row r="155" spans="1:9" x14ac:dyDescent="0.25">
      <c r="A155">
        <v>2964</v>
      </c>
      <c r="B155" t="s">
        <v>160</v>
      </c>
      <c r="C155" t="s">
        <v>39</v>
      </c>
      <c r="D155" s="72">
        <v>20.31126140643196</v>
      </c>
      <c r="F155" t="e">
        <f>Tabela1[[#This Row],[Coluna4]]-(Tabela1[[#This Row],[Coluna4]]*desconto)</f>
        <v>#REF!</v>
      </c>
      <c r="I155">
        <v>24.706000000000003</v>
      </c>
    </row>
    <row r="156" spans="1:9" x14ac:dyDescent="0.25">
      <c r="A156">
        <v>225623</v>
      </c>
      <c r="B156" t="s">
        <v>161</v>
      </c>
      <c r="C156" t="s">
        <v>162</v>
      </c>
      <c r="D156" s="72">
        <v>2.6677747617530847</v>
      </c>
      <c r="F156" t="e">
        <f>Tabela1[[#This Row],[Coluna4]]-(Tabela1[[#This Row],[Coluna4]]*desconto)</f>
        <v>#REF!</v>
      </c>
      <c r="I156">
        <v>3.2450000000000006</v>
      </c>
    </row>
    <row r="157" spans="1:9" x14ac:dyDescent="0.25">
      <c r="A157">
        <v>225631</v>
      </c>
      <c r="B157" t="s">
        <v>163</v>
      </c>
      <c r="C157" t="s">
        <v>164</v>
      </c>
      <c r="D157" s="72">
        <v>3.8614909263341253</v>
      </c>
      <c r="F157" t="e">
        <f>Tabela1[[#This Row],[Coluna4]]-(Tabela1[[#This Row],[Coluna4]]*desconto)</f>
        <v>#REF!</v>
      </c>
      <c r="I157">
        <v>4.6970000000000001</v>
      </c>
    </row>
    <row r="158" spans="1:9" x14ac:dyDescent="0.25">
      <c r="A158">
        <v>231548</v>
      </c>
      <c r="B158" t="s">
        <v>165</v>
      </c>
      <c r="C158" t="s">
        <v>166</v>
      </c>
      <c r="D158" s="72">
        <v>7.9400211553193483</v>
      </c>
      <c r="F158" t="e">
        <f>Tabela1[[#This Row],[Coluna4]]-(Tabela1[[#This Row],[Coluna4]]*desconto)</f>
        <v>#REF!</v>
      </c>
      <c r="I158">
        <v>9.6579999999999995</v>
      </c>
    </row>
    <row r="159" spans="1:9" x14ac:dyDescent="0.25">
      <c r="A159">
        <v>224196</v>
      </c>
      <c r="B159" t="s">
        <v>167</v>
      </c>
      <c r="C159" t="s">
        <v>168</v>
      </c>
      <c r="D159" s="72">
        <v>12.389326859666866</v>
      </c>
      <c r="F159" t="e">
        <f>Tabela1[[#This Row],[Coluna4]]-(Tabela1[[#This Row],[Coluna4]]*desconto)</f>
        <v>#REF!</v>
      </c>
      <c r="I159">
        <v>15.07</v>
      </c>
    </row>
    <row r="160" spans="1:9" x14ac:dyDescent="0.25">
      <c r="A160">
        <v>225649</v>
      </c>
      <c r="B160" t="s">
        <v>169</v>
      </c>
      <c r="C160" t="s">
        <v>166</v>
      </c>
      <c r="D160" s="72">
        <v>6.9814309019436651</v>
      </c>
      <c r="F160" t="e">
        <f>Tabela1[[#This Row],[Coluna4]]-(Tabela1[[#This Row],[Coluna4]]*desconto)</f>
        <v>#REF!</v>
      </c>
      <c r="I160">
        <v>8.4920000000000009</v>
      </c>
    </row>
    <row r="161" spans="1:9" x14ac:dyDescent="0.25">
      <c r="A161">
        <v>225656</v>
      </c>
      <c r="B161" t="s">
        <v>170</v>
      </c>
      <c r="C161" t="s">
        <v>166</v>
      </c>
      <c r="D161" s="72">
        <v>7.8767180253794464</v>
      </c>
      <c r="F161" t="e">
        <f>Tabela1[[#This Row],[Coluna4]]-(Tabela1[[#This Row],[Coluna4]]*desconto)</f>
        <v>#REF!</v>
      </c>
      <c r="I161">
        <v>9.5810000000000013</v>
      </c>
    </row>
    <row r="162" spans="1:9" x14ac:dyDescent="0.25">
      <c r="A162">
        <v>225664</v>
      </c>
      <c r="B162" t="s">
        <v>171</v>
      </c>
      <c r="C162" t="s">
        <v>166</v>
      </c>
      <c r="D162" s="72">
        <v>13.311743895934036</v>
      </c>
      <c r="F162" t="e">
        <f>Tabela1[[#This Row],[Coluna4]]-(Tabela1[[#This Row],[Coluna4]]*desconto)</f>
        <v>#REF!</v>
      </c>
      <c r="I162">
        <v>16.192000000000004</v>
      </c>
    </row>
    <row r="163" spans="1:9" x14ac:dyDescent="0.25">
      <c r="A163">
        <v>231530</v>
      </c>
      <c r="B163" t="s">
        <v>172</v>
      </c>
      <c r="C163" t="s">
        <v>166</v>
      </c>
      <c r="D163" s="72">
        <v>18.312691161186429</v>
      </c>
      <c r="F163" t="e">
        <f>Tabela1[[#This Row],[Coluna4]]-(Tabela1[[#This Row],[Coluna4]]*desconto)</f>
        <v>#REF!</v>
      </c>
      <c r="I163">
        <v>22.275000000000002</v>
      </c>
    </row>
    <row r="164" spans="1:9" x14ac:dyDescent="0.25">
      <c r="A164">
        <v>224204</v>
      </c>
      <c r="B164" t="s">
        <v>173</v>
      </c>
      <c r="C164" t="s">
        <v>168</v>
      </c>
      <c r="D164" s="72">
        <v>27.853377173557625</v>
      </c>
      <c r="F164" t="e">
        <f>Tabela1[[#This Row],[Coluna4]]-(Tabela1[[#This Row],[Coluna4]]*desconto)</f>
        <v>#REF!</v>
      </c>
      <c r="I164">
        <v>33.880000000000003</v>
      </c>
    </row>
    <row r="165" spans="1:9" x14ac:dyDescent="0.25">
      <c r="A165">
        <v>374438</v>
      </c>
      <c r="B165" t="s">
        <v>174</v>
      </c>
      <c r="C165" t="s">
        <v>168</v>
      </c>
      <c r="D165" s="72">
        <v>33.641091910920252</v>
      </c>
      <c r="F165" t="e">
        <f>Tabela1[[#This Row],[Coluna4]]-(Tabela1[[#This Row],[Coluna4]]*desconto)</f>
        <v>#REF!</v>
      </c>
      <c r="I165">
        <v>40.920000000000009</v>
      </c>
    </row>
    <row r="166" spans="1:9" x14ac:dyDescent="0.25">
      <c r="A166">
        <v>400678</v>
      </c>
      <c r="B166" t="s">
        <v>175</v>
      </c>
      <c r="C166" t="s">
        <v>168</v>
      </c>
      <c r="D166" s="72">
        <v>33.641091910920252</v>
      </c>
      <c r="F166" t="e">
        <f>Tabela1[[#This Row],[Coluna4]]-(Tabela1[[#This Row],[Coluna4]]*desconto)</f>
        <v>#REF!</v>
      </c>
      <c r="I166">
        <v>40.920000000000009</v>
      </c>
    </row>
    <row r="167" spans="1:9" x14ac:dyDescent="0.25">
      <c r="A167">
        <v>400163</v>
      </c>
      <c r="B167" t="s">
        <v>176</v>
      </c>
      <c r="C167" t="s">
        <v>168</v>
      </c>
      <c r="D167" s="72">
        <v>18.99998228624824</v>
      </c>
      <c r="F167" t="e">
        <f>Tabela1[[#This Row],[Coluna4]]-(Tabela1[[#This Row],[Coluna4]]*desconto)</f>
        <v>#REF!</v>
      </c>
      <c r="I167">
        <v>23.111000000000004</v>
      </c>
    </row>
    <row r="168" spans="1:9" x14ac:dyDescent="0.25">
      <c r="A168">
        <v>225706</v>
      </c>
      <c r="B168" t="s">
        <v>177</v>
      </c>
      <c r="C168" t="s">
        <v>166</v>
      </c>
      <c r="D168" s="72">
        <v>24.380748331140055</v>
      </c>
      <c r="F168" t="e">
        <f>Tabela1[[#This Row],[Coluna4]]-(Tabela1[[#This Row],[Coluna4]]*desconto)</f>
        <v>#REF!</v>
      </c>
      <c r="I168">
        <v>29.656000000000002</v>
      </c>
    </row>
    <row r="169" spans="1:9" x14ac:dyDescent="0.25">
      <c r="A169">
        <v>225672</v>
      </c>
      <c r="B169" t="s">
        <v>178</v>
      </c>
      <c r="C169" t="s">
        <v>166</v>
      </c>
      <c r="D169" s="72">
        <v>26.533054749096777</v>
      </c>
      <c r="F169" t="e">
        <f>Tabela1[[#This Row],[Coluna4]]-(Tabela1[[#This Row],[Coluna4]]*desconto)</f>
        <v>#REF!</v>
      </c>
      <c r="I169">
        <v>32.274000000000001</v>
      </c>
    </row>
    <row r="170" spans="1:9" x14ac:dyDescent="0.25">
      <c r="A170">
        <v>378395</v>
      </c>
      <c r="B170" t="s">
        <v>179</v>
      </c>
      <c r="C170" t="s">
        <v>164</v>
      </c>
      <c r="D170" s="72">
        <v>159.50580084000305</v>
      </c>
      <c r="F170" t="e">
        <f>Tabela1[[#This Row],[Coluna4]]-(Tabela1[[#This Row],[Coluna4]]*desconto)</f>
        <v>#REF!</v>
      </c>
      <c r="I170">
        <v>194.018</v>
      </c>
    </row>
    <row r="171" spans="1:9" x14ac:dyDescent="0.25">
      <c r="A171">
        <v>378393</v>
      </c>
      <c r="B171" t="s">
        <v>180</v>
      </c>
      <c r="C171" t="s">
        <v>168</v>
      </c>
      <c r="D171" s="72">
        <v>205.36439682932473</v>
      </c>
      <c r="F171" t="e">
        <f>Tabela1[[#This Row],[Coluna4]]-(Tabela1[[#This Row],[Coluna4]]*desconto)</f>
        <v>#REF!</v>
      </c>
      <c r="I171">
        <v>249.79900000000004</v>
      </c>
    </row>
    <row r="172" spans="1:9" x14ac:dyDescent="0.25">
      <c r="A172">
        <v>378394</v>
      </c>
      <c r="B172" t="s">
        <v>181</v>
      </c>
      <c r="C172" t="s">
        <v>168</v>
      </c>
      <c r="D172" s="72">
        <v>246.8822067656244</v>
      </c>
      <c r="F172" t="e">
        <f>Tabela1[[#This Row],[Coluna4]]-(Tabela1[[#This Row],[Coluna4]]*desconto)</f>
        <v>#REF!</v>
      </c>
      <c r="I172">
        <v>300.3</v>
      </c>
    </row>
    <row r="173" spans="1:9" x14ac:dyDescent="0.25">
      <c r="A173">
        <v>378396</v>
      </c>
      <c r="B173" t="s">
        <v>182</v>
      </c>
      <c r="C173" t="s">
        <v>168</v>
      </c>
      <c r="D173" s="72">
        <v>212.51765051253383</v>
      </c>
      <c r="F173" t="e">
        <f>Tabela1[[#This Row],[Coluna4]]-(Tabela1[[#This Row],[Coluna4]]*desconto)</f>
        <v>#REF!</v>
      </c>
      <c r="I173">
        <v>258.5</v>
      </c>
    </row>
    <row r="174" spans="1:9" x14ac:dyDescent="0.25">
      <c r="A174">
        <v>400216</v>
      </c>
      <c r="B174" t="s">
        <v>183</v>
      </c>
      <c r="C174" t="s">
        <v>164</v>
      </c>
      <c r="D174" s="72">
        <v>1.3293657287379776</v>
      </c>
      <c r="F174" t="e">
        <f>Tabela1[[#This Row],[Coluna4]]-(Tabela1[[#This Row],[Coluna4]]*desconto)</f>
        <v>#REF!</v>
      </c>
      <c r="I174">
        <v>1.617</v>
      </c>
    </row>
    <row r="175" spans="1:9" x14ac:dyDescent="0.25">
      <c r="A175">
        <v>400217</v>
      </c>
      <c r="B175" t="s">
        <v>184</v>
      </c>
      <c r="C175" t="s">
        <v>164</v>
      </c>
      <c r="D175" s="72">
        <v>1.8267474639800783</v>
      </c>
      <c r="F175" t="e">
        <f>Tabela1[[#This Row],[Coluna4]]-(Tabela1[[#This Row],[Coluna4]]*desconto)</f>
        <v>#REF!</v>
      </c>
      <c r="I175">
        <v>2.2220000000000004</v>
      </c>
    </row>
    <row r="176" spans="1:9" x14ac:dyDescent="0.25">
      <c r="A176">
        <v>400218</v>
      </c>
      <c r="B176" t="s">
        <v>185</v>
      </c>
      <c r="C176" t="s">
        <v>164</v>
      </c>
      <c r="D176" s="72">
        <v>2.7582078045243752</v>
      </c>
      <c r="F176" t="e">
        <f>Tabela1[[#This Row],[Coluna4]]-(Tabela1[[#This Row],[Coluna4]]*desconto)</f>
        <v>#REF!</v>
      </c>
      <c r="I176">
        <v>3.355</v>
      </c>
    </row>
    <row r="177" spans="1:9" x14ac:dyDescent="0.25">
      <c r="A177">
        <v>400219</v>
      </c>
      <c r="B177" t="s">
        <v>186</v>
      </c>
      <c r="C177" t="s">
        <v>164</v>
      </c>
      <c r="D177" s="72">
        <v>5.1094669165779418</v>
      </c>
      <c r="F177" t="e">
        <f>Tabela1[[#This Row],[Coluna4]]-(Tabela1[[#This Row],[Coluna4]]*desconto)</f>
        <v>#REF!</v>
      </c>
      <c r="I177">
        <v>6.2150000000000007</v>
      </c>
    </row>
    <row r="178" spans="1:9" x14ac:dyDescent="0.25">
      <c r="A178">
        <v>400220</v>
      </c>
      <c r="B178" t="s">
        <v>187</v>
      </c>
      <c r="C178" t="s">
        <v>168</v>
      </c>
      <c r="D178" s="72">
        <v>4.5849552685044541</v>
      </c>
      <c r="F178" t="e">
        <f>Tabela1[[#This Row],[Coluna4]]-(Tabela1[[#This Row],[Coluna4]]*desconto)</f>
        <v>#REF!</v>
      </c>
      <c r="I178">
        <v>5.5770000000000008</v>
      </c>
    </row>
    <row r="179" spans="1:9" x14ac:dyDescent="0.25">
      <c r="A179">
        <v>225722</v>
      </c>
      <c r="B179" t="s">
        <v>188</v>
      </c>
      <c r="C179" t="s">
        <v>168</v>
      </c>
      <c r="D179" s="72">
        <v>11.837685298761992</v>
      </c>
      <c r="F179" t="e">
        <f>Tabela1[[#This Row],[Coluna4]]-(Tabela1[[#This Row],[Coluna4]]*desconto)</f>
        <v>#REF!</v>
      </c>
      <c r="I179">
        <v>14.399000000000001</v>
      </c>
    </row>
    <row r="180" spans="1:9" x14ac:dyDescent="0.25">
      <c r="A180">
        <v>225680</v>
      </c>
      <c r="B180" t="s">
        <v>189</v>
      </c>
      <c r="C180" t="s">
        <v>168</v>
      </c>
      <c r="D180" s="72">
        <v>35.359319723574778</v>
      </c>
      <c r="F180" t="e">
        <f>Tabela1[[#This Row],[Coluna4]]-(Tabela1[[#This Row],[Coluna4]]*desconto)</f>
        <v>#REF!</v>
      </c>
      <c r="I180">
        <v>43.010000000000005</v>
      </c>
    </row>
    <row r="181" spans="1:9" x14ac:dyDescent="0.25">
      <c r="A181">
        <v>225698</v>
      </c>
      <c r="B181" t="s">
        <v>190</v>
      </c>
      <c r="C181" t="s">
        <v>168</v>
      </c>
      <c r="D181" s="72">
        <v>94.412096653227806</v>
      </c>
      <c r="F181" t="e">
        <f>Tabela1[[#This Row],[Coluna4]]-(Tabela1[[#This Row],[Coluna4]]*desconto)</f>
        <v>#REF!</v>
      </c>
      <c r="I181">
        <v>114.84000000000002</v>
      </c>
    </row>
    <row r="182" spans="1:9" x14ac:dyDescent="0.25">
      <c r="A182">
        <v>225730</v>
      </c>
      <c r="B182" t="s">
        <v>191</v>
      </c>
      <c r="C182" t="s">
        <v>168</v>
      </c>
      <c r="D182" s="72">
        <v>94.412096653227806</v>
      </c>
      <c r="F182" t="e">
        <f>Tabela1[[#This Row],[Coluna4]]-(Tabela1[[#This Row],[Coluna4]]*desconto)</f>
        <v>#REF!</v>
      </c>
      <c r="I182">
        <v>114.84000000000002</v>
      </c>
    </row>
    <row r="183" spans="1:9" x14ac:dyDescent="0.25">
      <c r="A183">
        <v>500638</v>
      </c>
      <c r="B183" t="s">
        <v>192</v>
      </c>
      <c r="C183" t="s">
        <v>164</v>
      </c>
      <c r="D183" s="72">
        <v>94.412096653227806</v>
      </c>
      <c r="F183" t="e">
        <f>Tabela1[[#This Row],[Coluna4]]-(Tabela1[[#This Row],[Coluna4]]*desconto)</f>
        <v>#REF!</v>
      </c>
      <c r="I183">
        <v>114.84000000000002</v>
      </c>
    </row>
    <row r="184" spans="1:9" x14ac:dyDescent="0.25">
      <c r="A184">
        <v>500639</v>
      </c>
      <c r="B184" t="s">
        <v>193</v>
      </c>
      <c r="C184" t="s">
        <v>164</v>
      </c>
      <c r="D184" s="72">
        <v>94.412096653227806</v>
      </c>
      <c r="F184" t="e">
        <f>Tabela1[[#This Row],[Coluna4]]-(Tabela1[[#This Row],[Coluna4]]*desconto)</f>
        <v>#REF!</v>
      </c>
      <c r="I184">
        <v>114.84000000000002</v>
      </c>
    </row>
    <row r="185" spans="1:9" x14ac:dyDescent="0.25">
      <c r="A185">
        <v>225714</v>
      </c>
      <c r="B185" t="s">
        <v>194</v>
      </c>
      <c r="C185" t="s">
        <v>164</v>
      </c>
      <c r="D185" s="72">
        <v>116.73097160918243</v>
      </c>
      <c r="F185" t="e">
        <f>Tabela1[[#This Row],[Coluna4]]-(Tabela1[[#This Row],[Coluna4]]*desconto)</f>
        <v>#REF!</v>
      </c>
      <c r="I185">
        <v>141.98800000000003</v>
      </c>
    </row>
    <row r="186" spans="1:9" x14ac:dyDescent="0.25">
      <c r="A186">
        <v>220475</v>
      </c>
      <c r="B186" t="s">
        <v>195</v>
      </c>
      <c r="C186" t="s">
        <v>39</v>
      </c>
      <c r="D186" s="72">
        <v>36.543992583878691</v>
      </c>
      <c r="F186" t="e">
        <f>Tabela1[[#This Row],[Coluna4]]-(Tabela1[[#This Row],[Coluna4]]*desconto)</f>
        <v>#REF!</v>
      </c>
      <c r="I186">
        <v>44.451000000000001</v>
      </c>
    </row>
    <row r="187" spans="1:9" x14ac:dyDescent="0.25">
      <c r="A187">
        <v>220434</v>
      </c>
      <c r="B187" t="s">
        <v>196</v>
      </c>
      <c r="C187" t="s">
        <v>39</v>
      </c>
      <c r="D187" s="72">
        <v>30.846710889287358</v>
      </c>
      <c r="F187" t="e">
        <f>Tabela1[[#This Row],[Coluna4]]-(Tabela1[[#This Row],[Coluna4]]*desconto)</f>
        <v>#REF!</v>
      </c>
      <c r="I187">
        <v>37.521000000000001</v>
      </c>
    </row>
    <row r="188" spans="1:9" x14ac:dyDescent="0.25">
      <c r="A188">
        <v>220400</v>
      </c>
      <c r="B188" t="s">
        <v>197</v>
      </c>
      <c r="C188" t="s">
        <v>39</v>
      </c>
      <c r="D188" s="72">
        <v>27.247475786989977</v>
      </c>
      <c r="F188" t="e">
        <f>Tabela1[[#This Row],[Coluna4]]-(Tabela1[[#This Row],[Coluna4]]*desconto)</f>
        <v>#REF!</v>
      </c>
      <c r="I188">
        <v>33.143000000000001</v>
      </c>
    </row>
    <row r="189" spans="1:9" x14ac:dyDescent="0.25">
      <c r="A189">
        <v>220673</v>
      </c>
      <c r="B189" t="s">
        <v>198</v>
      </c>
      <c r="C189" t="s">
        <v>39</v>
      </c>
      <c r="D189" s="72">
        <v>25.438814931564156</v>
      </c>
      <c r="F189" t="e">
        <f>Tabela1[[#This Row],[Coluna4]]-(Tabela1[[#This Row],[Coluna4]]*desconto)</f>
        <v>#REF!</v>
      </c>
      <c r="I189">
        <v>30.943000000000001</v>
      </c>
    </row>
    <row r="190" spans="1:9" x14ac:dyDescent="0.25">
      <c r="A190">
        <v>220483</v>
      </c>
      <c r="B190" t="s">
        <v>199</v>
      </c>
      <c r="C190" t="s">
        <v>39</v>
      </c>
      <c r="D190" s="72">
        <v>29.200829510849864</v>
      </c>
      <c r="F190" t="e">
        <f>Tabela1[[#This Row],[Coluna4]]-(Tabela1[[#This Row],[Coluna4]]*desconto)</f>
        <v>#REF!</v>
      </c>
      <c r="I190">
        <v>35.519000000000005</v>
      </c>
    </row>
    <row r="191" spans="1:9" x14ac:dyDescent="0.25">
      <c r="A191">
        <v>220467</v>
      </c>
      <c r="B191" t="s">
        <v>200</v>
      </c>
      <c r="C191" t="s">
        <v>39</v>
      </c>
      <c r="D191" s="72">
        <v>26.596357879036685</v>
      </c>
      <c r="F191" t="e">
        <f>Tabela1[[#This Row],[Coluna4]]-(Tabela1[[#This Row],[Coluna4]]*desconto)</f>
        <v>#REF!</v>
      </c>
      <c r="I191">
        <v>32.351000000000006</v>
      </c>
    </row>
    <row r="192" spans="1:9" x14ac:dyDescent="0.25">
      <c r="A192">
        <v>220418</v>
      </c>
      <c r="B192" t="s">
        <v>201</v>
      </c>
      <c r="C192" t="s">
        <v>39</v>
      </c>
      <c r="D192" s="72">
        <v>30.494022022479321</v>
      </c>
      <c r="F192" t="e">
        <f>Tabela1[[#This Row],[Coluna4]]-(Tabela1[[#This Row],[Coluna4]]*desconto)</f>
        <v>#REF!</v>
      </c>
      <c r="I192">
        <v>37.091999999999999</v>
      </c>
    </row>
    <row r="193" spans="1:9" x14ac:dyDescent="0.25">
      <c r="A193">
        <v>220392</v>
      </c>
      <c r="B193" t="s">
        <v>202</v>
      </c>
      <c r="C193" t="s">
        <v>39</v>
      </c>
      <c r="D193" s="72">
        <v>23.51259112053566</v>
      </c>
      <c r="F193" t="e">
        <f>Tabela1[[#This Row],[Coluna4]]-(Tabela1[[#This Row],[Coluna4]]*desconto)</f>
        <v>#REF!</v>
      </c>
      <c r="I193">
        <v>28.6</v>
      </c>
    </row>
    <row r="194" spans="1:9" x14ac:dyDescent="0.25">
      <c r="A194">
        <v>220368</v>
      </c>
      <c r="B194" t="s">
        <v>203</v>
      </c>
      <c r="C194" t="s">
        <v>39</v>
      </c>
      <c r="D194" s="72">
        <v>24.371705026862923</v>
      </c>
      <c r="F194" t="e">
        <f>Tabela1[[#This Row],[Coluna4]]-(Tabela1[[#This Row],[Coluna4]]*desconto)</f>
        <v>#REF!</v>
      </c>
      <c r="I194">
        <v>29.645000000000003</v>
      </c>
    </row>
    <row r="195" spans="1:9" x14ac:dyDescent="0.25">
      <c r="A195">
        <v>357340</v>
      </c>
      <c r="B195" t="s">
        <v>204</v>
      </c>
      <c r="C195" t="s">
        <v>164</v>
      </c>
      <c r="D195" s="72">
        <v>1.7091845083773998</v>
      </c>
      <c r="F195" t="e">
        <f>Tabela1[[#This Row],[Coluna4]]-(Tabela1[[#This Row],[Coluna4]]*desconto)</f>
        <v>#REF!</v>
      </c>
      <c r="I195">
        <v>2.0790000000000002</v>
      </c>
    </row>
    <row r="196" spans="1:9" x14ac:dyDescent="0.25">
      <c r="A196">
        <v>500503</v>
      </c>
      <c r="B196" t="s">
        <v>205</v>
      </c>
      <c r="C196" t="s">
        <v>168</v>
      </c>
      <c r="D196" s="72">
        <v>3.4002824082005412</v>
      </c>
      <c r="F196" t="e">
        <f>Tabela1[[#This Row],[Coluna4]]-(Tabela1[[#This Row],[Coluna4]]*desconto)</f>
        <v>#REF!</v>
      </c>
      <c r="I196">
        <v>4.1360000000000001</v>
      </c>
    </row>
    <row r="197" spans="1:9" x14ac:dyDescent="0.25">
      <c r="A197">
        <v>500505</v>
      </c>
      <c r="B197" t="s">
        <v>206</v>
      </c>
      <c r="C197" t="s">
        <v>168</v>
      </c>
      <c r="D197" s="72">
        <v>5.3988526534460721</v>
      </c>
      <c r="F197" t="e">
        <f>Tabela1[[#This Row],[Coluna4]]-(Tabela1[[#This Row],[Coluna4]]*desconto)</f>
        <v>#REF!</v>
      </c>
      <c r="I197">
        <v>6.5670000000000002</v>
      </c>
    </row>
    <row r="198" spans="1:9" x14ac:dyDescent="0.25">
      <c r="A198">
        <v>500617</v>
      </c>
      <c r="B198" t="s">
        <v>207</v>
      </c>
      <c r="C198" t="s">
        <v>168</v>
      </c>
      <c r="D198" s="72">
        <v>7.9309778510422202</v>
      </c>
      <c r="F198" t="e">
        <f>Tabela1[[#This Row],[Coluna4]]-(Tabela1[[#This Row],[Coluna4]]*desconto)</f>
        <v>#REF!</v>
      </c>
      <c r="I198">
        <v>9.6470000000000002</v>
      </c>
    </row>
    <row r="199" spans="1:9" x14ac:dyDescent="0.25">
      <c r="A199">
        <v>500655</v>
      </c>
      <c r="B199" t="s">
        <v>208</v>
      </c>
      <c r="C199" t="s">
        <v>168</v>
      </c>
      <c r="D199" s="72">
        <v>12.904795203463225</v>
      </c>
      <c r="F199" t="e">
        <f>Tabela1[[#This Row],[Coluna4]]-(Tabela1[[#This Row],[Coluna4]]*desconto)</f>
        <v>#REF!</v>
      </c>
      <c r="I199">
        <v>15.697000000000001</v>
      </c>
    </row>
    <row r="200" spans="1:9" x14ac:dyDescent="0.25">
      <c r="A200">
        <v>500445</v>
      </c>
      <c r="B200" t="s">
        <v>209</v>
      </c>
      <c r="C200" t="s">
        <v>168</v>
      </c>
      <c r="D200" s="72">
        <v>21.034725748602284</v>
      </c>
      <c r="F200" t="e">
        <f>Tabela1[[#This Row],[Coluna4]]-(Tabela1[[#This Row],[Coluna4]]*desconto)</f>
        <v>#REF!</v>
      </c>
      <c r="I200">
        <v>25.586000000000002</v>
      </c>
    </row>
    <row r="201" spans="1:9" x14ac:dyDescent="0.25">
      <c r="A201">
        <v>500648</v>
      </c>
      <c r="B201" t="s">
        <v>210</v>
      </c>
      <c r="C201" t="s">
        <v>168</v>
      </c>
      <c r="D201" s="72">
        <v>36.534949279601562</v>
      </c>
      <c r="F201" t="e">
        <f>Tabela1[[#This Row],[Coluna4]]-(Tabela1[[#This Row],[Coluna4]]*desconto)</f>
        <v>#REF!</v>
      </c>
      <c r="I201">
        <v>44.440000000000005</v>
      </c>
    </row>
    <row r="202" spans="1:9" x14ac:dyDescent="0.25">
      <c r="A202">
        <v>400423</v>
      </c>
      <c r="B202" t="s">
        <v>211</v>
      </c>
      <c r="C202" t="s">
        <v>164</v>
      </c>
      <c r="D202" s="72">
        <v>3.0385502371153774</v>
      </c>
      <c r="F202" t="e">
        <f>Tabela1[[#This Row],[Coluna4]]-(Tabela1[[#This Row],[Coluna4]]*desconto)</f>
        <v>#REF!</v>
      </c>
      <c r="I202">
        <v>3.6960000000000002</v>
      </c>
    </row>
    <row r="203" spans="1:9" x14ac:dyDescent="0.25">
      <c r="A203">
        <v>400167</v>
      </c>
      <c r="B203" t="s">
        <v>212</v>
      </c>
      <c r="C203" t="s">
        <v>168</v>
      </c>
      <c r="D203" s="72">
        <v>12.877665290631839</v>
      </c>
      <c r="F203" t="e">
        <f>Tabela1[[#This Row],[Coluna4]]-(Tabela1[[#This Row],[Coluna4]]*desconto)</f>
        <v>#REF!</v>
      </c>
      <c r="I203">
        <v>15.664000000000001</v>
      </c>
    </row>
    <row r="204" spans="1:9" x14ac:dyDescent="0.25">
      <c r="A204">
        <v>400582</v>
      </c>
      <c r="B204" t="s">
        <v>213</v>
      </c>
      <c r="C204" t="s">
        <v>164</v>
      </c>
      <c r="D204" s="72">
        <v>25.755330581263678</v>
      </c>
      <c r="F204" t="e">
        <f>Tabela1[[#This Row],[Coluna4]]-(Tabela1[[#This Row],[Coluna4]]*desconto)</f>
        <v>#REF!</v>
      </c>
      <c r="I204">
        <v>31.328000000000003</v>
      </c>
    </row>
    <row r="205" spans="1:9" x14ac:dyDescent="0.25">
      <c r="A205">
        <v>500500</v>
      </c>
      <c r="B205" t="s">
        <v>214</v>
      </c>
      <c r="C205" t="s">
        <v>168</v>
      </c>
      <c r="D205" s="72">
        <v>54.259825662774595</v>
      </c>
      <c r="F205" t="e">
        <f>Tabela1[[#This Row],[Coluna4]]-(Tabela1[[#This Row],[Coluna4]]*desconto)</f>
        <v>#REF!</v>
      </c>
      <c r="I205">
        <v>66</v>
      </c>
    </row>
    <row r="206" spans="1:9" x14ac:dyDescent="0.25">
      <c r="A206">
        <v>225383</v>
      </c>
      <c r="B206" t="s">
        <v>215</v>
      </c>
      <c r="C206" t="s">
        <v>168</v>
      </c>
      <c r="D206" s="72">
        <v>61.223169956164014</v>
      </c>
      <c r="F206" t="e">
        <f>Tabela1[[#This Row],[Coluna4]]-(Tabela1[[#This Row],[Coluna4]]*desconto)</f>
        <v>#REF!</v>
      </c>
      <c r="I206">
        <v>74.470000000000013</v>
      </c>
    </row>
    <row r="207" spans="1:9" x14ac:dyDescent="0.25">
      <c r="A207">
        <v>400127</v>
      </c>
      <c r="B207" t="s">
        <v>216</v>
      </c>
      <c r="C207" t="s">
        <v>168</v>
      </c>
      <c r="D207" s="72">
        <v>123.4411033828122</v>
      </c>
      <c r="F207" t="e">
        <f>Tabela1[[#This Row],[Coluna4]]-(Tabela1[[#This Row],[Coluna4]]*desconto)</f>
        <v>#REF!</v>
      </c>
      <c r="I207">
        <v>150.15</v>
      </c>
    </row>
    <row r="208" spans="1:9" x14ac:dyDescent="0.25">
      <c r="A208">
        <v>400072</v>
      </c>
      <c r="B208" t="s">
        <v>217</v>
      </c>
      <c r="C208" t="s">
        <v>168</v>
      </c>
      <c r="D208" s="72">
        <v>4.7477347454927772</v>
      </c>
      <c r="F208" t="e">
        <f>Tabela1[[#This Row],[Coluna4]]-(Tabela1[[#This Row],[Coluna4]]*desconto)</f>
        <v>#REF!</v>
      </c>
      <c r="I208">
        <v>5.7750000000000004</v>
      </c>
    </row>
    <row r="209" spans="1:9" x14ac:dyDescent="0.25">
      <c r="A209">
        <v>500650</v>
      </c>
      <c r="B209" t="s">
        <v>218</v>
      </c>
      <c r="C209" t="s">
        <v>168</v>
      </c>
      <c r="D209" s="72">
        <v>10.372670005867077</v>
      </c>
      <c r="F209" t="e">
        <f>Tabela1[[#This Row],[Coluna4]]-(Tabela1[[#This Row],[Coluna4]]*desconto)</f>
        <v>#REF!</v>
      </c>
      <c r="I209">
        <v>12.617000000000001</v>
      </c>
    </row>
    <row r="210" spans="1:9" x14ac:dyDescent="0.25">
      <c r="A210">
        <v>400073</v>
      </c>
      <c r="B210" t="s">
        <v>219</v>
      </c>
      <c r="C210" t="s">
        <v>164</v>
      </c>
      <c r="D210" s="72">
        <v>30.891927410673002</v>
      </c>
      <c r="F210" t="e">
        <f>Tabela1[[#This Row],[Coluna4]]-(Tabela1[[#This Row],[Coluna4]]*desconto)</f>
        <v>#REF!</v>
      </c>
      <c r="I210">
        <v>37.576000000000001</v>
      </c>
    </row>
    <row r="211" spans="1:9" x14ac:dyDescent="0.25">
      <c r="A211">
        <v>219857</v>
      </c>
      <c r="B211" t="s">
        <v>220</v>
      </c>
      <c r="C211" t="s">
        <v>168</v>
      </c>
      <c r="D211" s="72">
        <v>34.138473646162353</v>
      </c>
      <c r="F211" t="e">
        <f>Tabela1[[#This Row],[Coluna4]]-(Tabela1[[#This Row],[Coluna4]]*desconto)</f>
        <v>#REF!</v>
      </c>
      <c r="I211">
        <v>41.525000000000006</v>
      </c>
    </row>
    <row r="212" spans="1:9" x14ac:dyDescent="0.25">
      <c r="A212">
        <v>400144</v>
      </c>
      <c r="B212" t="s">
        <v>221</v>
      </c>
      <c r="C212" t="s">
        <v>168</v>
      </c>
      <c r="D212" s="72">
        <v>5.0009472652523925</v>
      </c>
      <c r="F212" t="e">
        <f>Tabela1[[#This Row],[Coluna4]]-(Tabela1[[#This Row],[Coluna4]]*desconto)</f>
        <v>#REF!</v>
      </c>
      <c r="I212">
        <v>6.0830000000000011</v>
      </c>
    </row>
    <row r="213" spans="1:9" x14ac:dyDescent="0.25">
      <c r="A213">
        <v>400145</v>
      </c>
      <c r="B213" t="s">
        <v>222</v>
      </c>
      <c r="C213" t="s">
        <v>168</v>
      </c>
      <c r="D213" s="72">
        <v>5.0009472652523925</v>
      </c>
      <c r="F213" t="e">
        <f>Tabela1[[#This Row],[Coluna4]]-(Tabela1[[#This Row],[Coluna4]]*desconto)</f>
        <v>#REF!</v>
      </c>
      <c r="I213">
        <v>6.0830000000000011</v>
      </c>
    </row>
    <row r="214" spans="1:9" x14ac:dyDescent="0.25">
      <c r="A214">
        <v>400146</v>
      </c>
      <c r="B214" t="s">
        <v>223</v>
      </c>
      <c r="C214" t="s">
        <v>168</v>
      </c>
      <c r="D214" s="72">
        <v>5.0009472652523925</v>
      </c>
      <c r="F214" t="e">
        <f>Tabela1[[#This Row],[Coluna4]]-(Tabela1[[#This Row],[Coluna4]]*desconto)</f>
        <v>#REF!</v>
      </c>
      <c r="I214">
        <v>6.0830000000000011</v>
      </c>
    </row>
    <row r="215" spans="1:9" x14ac:dyDescent="0.25">
      <c r="A215">
        <v>400406</v>
      </c>
      <c r="B215" t="s">
        <v>224</v>
      </c>
      <c r="C215" t="s">
        <v>168</v>
      </c>
      <c r="D215" s="72">
        <v>11.032831218097501</v>
      </c>
      <c r="F215" t="e">
        <f>Tabela1[[#This Row],[Coluna4]]-(Tabela1[[#This Row],[Coluna4]]*desconto)</f>
        <v>#REF!</v>
      </c>
      <c r="I215">
        <v>13.42</v>
      </c>
    </row>
    <row r="216" spans="1:9" x14ac:dyDescent="0.25">
      <c r="A216">
        <v>225813</v>
      </c>
      <c r="B216" t="s">
        <v>225</v>
      </c>
      <c r="C216" t="s">
        <v>168</v>
      </c>
      <c r="D216" s="72">
        <v>9.4050364482142648</v>
      </c>
      <c r="F216" t="e">
        <f>Tabela1[[#This Row],[Coluna4]]-(Tabela1[[#This Row],[Coluna4]]*desconto)</f>
        <v>#REF!</v>
      </c>
      <c r="I216">
        <v>11.440000000000001</v>
      </c>
    </row>
    <row r="217" spans="1:9" x14ac:dyDescent="0.25">
      <c r="A217">
        <v>400403</v>
      </c>
      <c r="B217" t="s">
        <v>226</v>
      </c>
      <c r="C217" t="s">
        <v>168</v>
      </c>
      <c r="D217" s="72">
        <v>9.4050364482142648</v>
      </c>
      <c r="F217" t="e">
        <f>Tabela1[[#This Row],[Coluna4]]-(Tabela1[[#This Row],[Coluna4]]*desconto)</f>
        <v>#REF!</v>
      </c>
      <c r="I217">
        <v>11.440000000000001</v>
      </c>
    </row>
    <row r="218" spans="1:9" x14ac:dyDescent="0.25">
      <c r="A218">
        <v>400150</v>
      </c>
      <c r="B218" t="s">
        <v>227</v>
      </c>
      <c r="C218" t="s">
        <v>168</v>
      </c>
      <c r="D218" s="72">
        <v>11.611602691833763</v>
      </c>
      <c r="F218" t="e">
        <f>Tabela1[[#This Row],[Coluna4]]-(Tabela1[[#This Row],[Coluna4]]*desconto)</f>
        <v>#REF!</v>
      </c>
      <c r="I218">
        <v>14.124000000000001</v>
      </c>
    </row>
    <row r="219" spans="1:9" x14ac:dyDescent="0.25">
      <c r="A219">
        <v>400151</v>
      </c>
      <c r="B219" t="s">
        <v>228</v>
      </c>
      <c r="C219" t="s">
        <v>168</v>
      </c>
      <c r="D219" s="72">
        <v>11.611602691833763</v>
      </c>
      <c r="F219" t="e">
        <f>Tabela1[[#This Row],[Coluna4]]-(Tabela1[[#This Row],[Coluna4]]*desconto)</f>
        <v>#REF!</v>
      </c>
      <c r="I219">
        <v>14.124000000000001</v>
      </c>
    </row>
    <row r="220" spans="1:9" x14ac:dyDescent="0.25">
      <c r="A220">
        <v>400152</v>
      </c>
      <c r="B220" t="s">
        <v>229</v>
      </c>
      <c r="C220" t="s">
        <v>168</v>
      </c>
      <c r="D220" s="72">
        <v>11.611602691833763</v>
      </c>
      <c r="F220" t="e">
        <f>Tabela1[[#This Row],[Coluna4]]-(Tabela1[[#This Row],[Coluna4]]*desconto)</f>
        <v>#REF!</v>
      </c>
      <c r="I220">
        <v>14.124000000000001</v>
      </c>
    </row>
    <row r="221" spans="1:9" x14ac:dyDescent="0.25">
      <c r="A221">
        <v>400400</v>
      </c>
      <c r="B221" t="s">
        <v>230</v>
      </c>
      <c r="C221" t="s">
        <v>164</v>
      </c>
      <c r="D221" s="72">
        <v>20.16656853799789</v>
      </c>
      <c r="F221" t="e">
        <f>Tabela1[[#This Row],[Coluna4]]-(Tabela1[[#This Row],[Coluna4]]*desconto)</f>
        <v>#REF!</v>
      </c>
      <c r="I221">
        <v>24.53</v>
      </c>
    </row>
    <row r="222" spans="1:9" x14ac:dyDescent="0.25">
      <c r="A222">
        <v>225789</v>
      </c>
      <c r="B222" t="s">
        <v>231</v>
      </c>
      <c r="C222" t="s">
        <v>168</v>
      </c>
      <c r="D222" s="72">
        <v>20.16656853799789</v>
      </c>
      <c r="F222" t="e">
        <f>Tabela1[[#This Row],[Coluna4]]-(Tabela1[[#This Row],[Coluna4]]*desconto)</f>
        <v>#REF!</v>
      </c>
      <c r="I222">
        <v>24.53</v>
      </c>
    </row>
    <row r="223" spans="1:9" x14ac:dyDescent="0.25">
      <c r="A223">
        <v>400549</v>
      </c>
      <c r="B223" t="s">
        <v>232</v>
      </c>
      <c r="C223" t="s">
        <v>164</v>
      </c>
      <c r="D223" s="72">
        <v>22.346004868786007</v>
      </c>
      <c r="F223" t="e">
        <f>Tabela1[[#This Row],[Coluna4]]-(Tabela1[[#This Row],[Coluna4]]*desconto)</f>
        <v>#REF!</v>
      </c>
      <c r="I223">
        <v>27.181000000000004</v>
      </c>
    </row>
    <row r="224" spans="1:9" x14ac:dyDescent="0.25">
      <c r="A224">
        <v>400399</v>
      </c>
      <c r="B224" t="s">
        <v>233</v>
      </c>
      <c r="C224" t="s">
        <v>164</v>
      </c>
      <c r="D224" s="72">
        <v>26.795310573133523</v>
      </c>
      <c r="F224" t="e">
        <f>Tabela1[[#This Row],[Coluna4]]-(Tabela1[[#This Row],[Coluna4]]*desconto)</f>
        <v>#REF!</v>
      </c>
      <c r="I224">
        <v>32.593000000000004</v>
      </c>
    </row>
    <row r="225" spans="1:9" x14ac:dyDescent="0.25">
      <c r="A225">
        <v>225771</v>
      </c>
      <c r="B225" t="s">
        <v>234</v>
      </c>
      <c r="C225" t="s">
        <v>168</v>
      </c>
      <c r="D225" s="72">
        <v>26.795310573133523</v>
      </c>
      <c r="F225" t="e">
        <f>Tabela1[[#This Row],[Coluna4]]-(Tabela1[[#This Row],[Coluna4]]*desconto)</f>
        <v>#REF!</v>
      </c>
      <c r="I225">
        <v>32.593000000000004</v>
      </c>
    </row>
    <row r="226" spans="1:9" x14ac:dyDescent="0.25">
      <c r="A226">
        <v>225772</v>
      </c>
      <c r="B226" t="s">
        <v>235</v>
      </c>
      <c r="C226" t="s">
        <v>168</v>
      </c>
      <c r="D226" s="72">
        <v>24.145622419934696</v>
      </c>
      <c r="F226" t="e">
        <f>Tabela1[[#This Row],[Coluna4]]-(Tabela1[[#This Row],[Coluna4]]*desconto)</f>
        <v>#REF!</v>
      </c>
      <c r="I226">
        <v>29.37</v>
      </c>
    </row>
    <row r="227" spans="1:9" x14ac:dyDescent="0.25">
      <c r="A227">
        <v>400402</v>
      </c>
      <c r="B227" t="s">
        <v>236</v>
      </c>
      <c r="C227" t="s">
        <v>162</v>
      </c>
      <c r="D227" s="72">
        <v>32.013297141037015</v>
      </c>
      <c r="F227" t="e">
        <f>Tabela1[[#This Row],[Coluna4]]-(Tabela1[[#This Row],[Coluna4]]*desconto)</f>
        <v>#REF!</v>
      </c>
      <c r="I227">
        <v>38.940000000000005</v>
      </c>
    </row>
    <row r="228" spans="1:9" x14ac:dyDescent="0.25">
      <c r="A228">
        <v>225391</v>
      </c>
      <c r="B228" t="s">
        <v>237</v>
      </c>
      <c r="C228" t="s">
        <v>162</v>
      </c>
      <c r="D228" s="72">
        <v>32.013297141037015</v>
      </c>
      <c r="F228" t="e">
        <f>Tabela1[[#This Row],[Coluna4]]-(Tabela1[[#This Row],[Coluna4]]*desconto)</f>
        <v>#REF!</v>
      </c>
      <c r="I228">
        <v>38.940000000000005</v>
      </c>
    </row>
    <row r="229" spans="1:9" x14ac:dyDescent="0.25">
      <c r="A229">
        <v>400401</v>
      </c>
      <c r="B229" t="s">
        <v>238</v>
      </c>
      <c r="C229" t="s">
        <v>164</v>
      </c>
      <c r="D229" s="72">
        <v>55.878577128380712</v>
      </c>
      <c r="F229" t="e">
        <f>Tabela1[[#This Row],[Coluna4]]-(Tabela1[[#This Row],[Coluna4]]*desconto)</f>
        <v>#REF!</v>
      </c>
      <c r="I229">
        <v>67.969000000000008</v>
      </c>
    </row>
    <row r="230" spans="1:9" x14ac:dyDescent="0.25">
      <c r="A230">
        <v>400398</v>
      </c>
      <c r="B230" t="s">
        <v>239</v>
      </c>
      <c r="C230" t="s">
        <v>164</v>
      </c>
      <c r="D230" s="72">
        <v>55.878577128380712</v>
      </c>
      <c r="F230" t="e">
        <f>Tabela1[[#This Row],[Coluna4]]-(Tabela1[[#This Row],[Coluna4]]*desconto)</f>
        <v>#REF!</v>
      </c>
      <c r="I230">
        <v>67.969000000000008</v>
      </c>
    </row>
    <row r="231" spans="1:9" x14ac:dyDescent="0.25">
      <c r="A231">
        <v>225763</v>
      </c>
      <c r="B231" t="s">
        <v>240</v>
      </c>
      <c r="C231" t="s">
        <v>168</v>
      </c>
      <c r="D231" s="72">
        <v>55.878577128380712</v>
      </c>
      <c r="F231" t="e">
        <f>Tabela1[[#This Row],[Coluna4]]-(Tabela1[[#This Row],[Coluna4]]*desconto)</f>
        <v>#REF!</v>
      </c>
      <c r="I231">
        <v>67.969000000000008</v>
      </c>
    </row>
    <row r="232" spans="1:9" x14ac:dyDescent="0.25">
      <c r="A232">
        <v>225757</v>
      </c>
      <c r="B232" t="s">
        <v>241</v>
      </c>
      <c r="C232" t="s">
        <v>164</v>
      </c>
      <c r="D232" s="72">
        <v>61.467339171646493</v>
      </c>
      <c r="F232" t="e">
        <f>Tabela1[[#This Row],[Coluna4]]-(Tabela1[[#This Row],[Coluna4]]*desconto)</f>
        <v>#REF!</v>
      </c>
      <c r="I232">
        <v>74.76700000000001</v>
      </c>
    </row>
    <row r="233" spans="1:9" x14ac:dyDescent="0.25">
      <c r="A233">
        <v>225756</v>
      </c>
      <c r="B233" t="s">
        <v>242</v>
      </c>
      <c r="C233" t="s">
        <v>168</v>
      </c>
      <c r="D233" s="72">
        <v>62.462102642130688</v>
      </c>
      <c r="F233" t="e">
        <f>Tabela1[[#This Row],[Coluna4]]-(Tabela1[[#This Row],[Coluna4]]*desconto)</f>
        <v>#REF!</v>
      </c>
      <c r="I233">
        <v>75.977000000000004</v>
      </c>
    </row>
    <row r="234" spans="1:9" x14ac:dyDescent="0.25">
      <c r="A234">
        <v>225755</v>
      </c>
      <c r="B234" t="s">
        <v>243</v>
      </c>
      <c r="C234" t="s">
        <v>162</v>
      </c>
      <c r="D234" s="72">
        <v>61.467339171646493</v>
      </c>
      <c r="F234" t="e">
        <f>Tabela1[[#This Row],[Coluna4]]-(Tabela1[[#This Row],[Coluna4]]*desconto)</f>
        <v>#REF!</v>
      </c>
      <c r="I234">
        <v>74.76700000000001</v>
      </c>
    </row>
    <row r="235" spans="1:9" x14ac:dyDescent="0.25">
      <c r="A235">
        <v>225343</v>
      </c>
      <c r="B235" t="s">
        <v>244</v>
      </c>
      <c r="C235" t="s">
        <v>168</v>
      </c>
      <c r="D235" s="72">
        <v>67.589656167262888</v>
      </c>
      <c r="F235" t="e">
        <f>Tabela1[[#This Row],[Coluna4]]-(Tabela1[[#This Row],[Coluna4]]*desconto)</f>
        <v>#REF!</v>
      </c>
      <c r="I235">
        <v>82.213999999999999</v>
      </c>
    </row>
    <row r="236" spans="1:9" x14ac:dyDescent="0.25">
      <c r="A236">
        <v>225342</v>
      </c>
      <c r="B236" t="s">
        <v>245</v>
      </c>
      <c r="C236" t="s">
        <v>164</v>
      </c>
      <c r="D236" s="72">
        <v>75.963755927884435</v>
      </c>
      <c r="F236" t="e">
        <f>Tabela1[[#This Row],[Coluna4]]-(Tabela1[[#This Row],[Coluna4]]*desconto)</f>
        <v>#REF!</v>
      </c>
      <c r="I236">
        <v>92.4</v>
      </c>
    </row>
    <row r="237" spans="1:9" x14ac:dyDescent="0.25">
      <c r="A237">
        <v>400164</v>
      </c>
      <c r="B237" t="s">
        <v>246</v>
      </c>
      <c r="C237" t="s">
        <v>168</v>
      </c>
      <c r="D237" s="72">
        <v>114.71431475538262</v>
      </c>
      <c r="F237" t="e">
        <f>Tabela1[[#This Row],[Coluna4]]-(Tabela1[[#This Row],[Coluna4]]*desconto)</f>
        <v>#REF!</v>
      </c>
      <c r="I237">
        <v>139.535</v>
      </c>
    </row>
    <row r="238" spans="1:9" x14ac:dyDescent="0.25">
      <c r="A238">
        <v>400165</v>
      </c>
      <c r="B238" t="s">
        <v>247</v>
      </c>
      <c r="C238" t="s">
        <v>168</v>
      </c>
      <c r="D238" s="72">
        <v>114.71431475538262</v>
      </c>
      <c r="F238" t="e">
        <f>Tabela1[[#This Row],[Coluna4]]-(Tabela1[[#This Row],[Coluna4]]*desconto)</f>
        <v>#REF!</v>
      </c>
      <c r="I238">
        <v>139.535</v>
      </c>
    </row>
    <row r="239" spans="1:9" x14ac:dyDescent="0.25">
      <c r="A239">
        <v>400611</v>
      </c>
      <c r="B239" t="s">
        <v>248</v>
      </c>
      <c r="C239" t="s">
        <v>168</v>
      </c>
      <c r="D239" s="72">
        <v>1.2570192945209446</v>
      </c>
      <c r="F239" t="e">
        <f>Tabela1[[#This Row],[Coluna4]]-(Tabela1[[#This Row],[Coluna4]]*desconto)</f>
        <v>#REF!</v>
      </c>
      <c r="I239">
        <v>1.5289999999999999</v>
      </c>
    </row>
    <row r="240" spans="1:9" x14ac:dyDescent="0.25">
      <c r="A240">
        <v>400612</v>
      </c>
      <c r="B240" t="s">
        <v>249</v>
      </c>
      <c r="C240" t="s">
        <v>168</v>
      </c>
      <c r="D240" s="72">
        <v>1.2570192945209446</v>
      </c>
      <c r="F240" t="e">
        <f>Tabela1[[#This Row],[Coluna4]]-(Tabela1[[#This Row],[Coluna4]]*desconto)</f>
        <v>#REF!</v>
      </c>
      <c r="I240">
        <v>1.5289999999999999</v>
      </c>
    </row>
    <row r="241" spans="1:9" x14ac:dyDescent="0.25">
      <c r="A241">
        <v>400393</v>
      </c>
      <c r="B241" t="s">
        <v>250</v>
      </c>
      <c r="C241" t="s">
        <v>168</v>
      </c>
      <c r="D241" s="72">
        <v>143.24593974972493</v>
      </c>
      <c r="F241" t="e">
        <f>Tabela1[[#This Row],[Coluna4]]-(Tabela1[[#This Row],[Coluna4]]*desconto)</f>
        <v>#REF!</v>
      </c>
      <c r="I241">
        <v>174.24</v>
      </c>
    </row>
    <row r="242" spans="1:9" x14ac:dyDescent="0.25">
      <c r="A242">
        <v>225326</v>
      </c>
      <c r="B242" t="s">
        <v>251</v>
      </c>
      <c r="C242" t="s">
        <v>168</v>
      </c>
      <c r="D242" s="72">
        <v>143.24593974972493</v>
      </c>
      <c r="F242" t="e">
        <f>Tabela1[[#This Row],[Coluna4]]-(Tabela1[[#This Row],[Coluna4]]*desconto)</f>
        <v>#REF!</v>
      </c>
      <c r="I242">
        <v>174.24</v>
      </c>
    </row>
    <row r="243" spans="1:9" x14ac:dyDescent="0.25">
      <c r="A243">
        <v>400002</v>
      </c>
      <c r="B243" t="s">
        <v>252</v>
      </c>
      <c r="C243" t="s">
        <v>164</v>
      </c>
      <c r="D243" s="72">
        <v>17.996175511486907</v>
      </c>
      <c r="F243" t="e">
        <f>Tabela1[[#This Row],[Coluna4]]-(Tabela1[[#This Row],[Coluna4]]*desconto)</f>
        <v>#REF!</v>
      </c>
      <c r="I243">
        <v>21.89</v>
      </c>
    </row>
    <row r="244" spans="1:9" x14ac:dyDescent="0.25">
      <c r="A244">
        <v>400366</v>
      </c>
      <c r="B244" t="s">
        <v>253</v>
      </c>
      <c r="C244" t="s">
        <v>166</v>
      </c>
      <c r="D244" s="72">
        <v>17.996175511486907</v>
      </c>
      <c r="F244" t="e">
        <f>Tabela1[[#This Row],[Coluna4]]-(Tabela1[[#This Row],[Coluna4]]*desconto)</f>
        <v>#REF!</v>
      </c>
      <c r="I244">
        <v>21.89</v>
      </c>
    </row>
    <row r="245" spans="1:9" x14ac:dyDescent="0.25">
      <c r="A245">
        <v>400367</v>
      </c>
      <c r="B245" t="s">
        <v>254</v>
      </c>
      <c r="C245" t="s">
        <v>164</v>
      </c>
      <c r="D245" s="72">
        <v>35.178453638032195</v>
      </c>
      <c r="F245" t="e">
        <f>Tabela1[[#This Row],[Coluna4]]-(Tabela1[[#This Row],[Coluna4]]*desconto)</f>
        <v>#REF!</v>
      </c>
      <c r="I245">
        <v>42.79</v>
      </c>
    </row>
    <row r="246" spans="1:9" x14ac:dyDescent="0.25">
      <c r="A246">
        <v>400368</v>
      </c>
      <c r="B246" t="s">
        <v>255</v>
      </c>
      <c r="C246" t="s">
        <v>164</v>
      </c>
      <c r="D246" s="72">
        <v>63.529212546831928</v>
      </c>
      <c r="F246" t="e">
        <f>Tabela1[[#This Row],[Coluna4]]-(Tabela1[[#This Row],[Coluna4]]*desconto)</f>
        <v>#REF!</v>
      </c>
      <c r="I246">
        <v>77.275000000000006</v>
      </c>
    </row>
    <row r="247" spans="1:9" x14ac:dyDescent="0.25">
      <c r="A247">
        <v>400369</v>
      </c>
      <c r="B247" t="s">
        <v>256</v>
      </c>
      <c r="C247" t="s">
        <v>164</v>
      </c>
      <c r="D247" s="72">
        <v>63.529212546831928</v>
      </c>
      <c r="F247" t="e">
        <f>Tabela1[[#This Row],[Coluna4]]-(Tabela1[[#This Row],[Coluna4]]*desconto)</f>
        <v>#REF!</v>
      </c>
      <c r="I247">
        <v>77.275000000000006</v>
      </c>
    </row>
    <row r="248" spans="1:9" x14ac:dyDescent="0.25">
      <c r="A248">
        <v>400370</v>
      </c>
      <c r="B248" t="s">
        <v>257</v>
      </c>
      <c r="C248" t="s">
        <v>164</v>
      </c>
      <c r="D248" s="72">
        <v>127.05842509366386</v>
      </c>
      <c r="F248" t="e">
        <f>Tabela1[[#This Row],[Coluna4]]-(Tabela1[[#This Row],[Coluna4]]*desconto)</f>
        <v>#REF!</v>
      </c>
      <c r="I248">
        <v>154.55000000000001</v>
      </c>
    </row>
    <row r="249" spans="1:9" x14ac:dyDescent="0.25">
      <c r="A249">
        <v>400371</v>
      </c>
      <c r="B249" t="s">
        <v>258</v>
      </c>
      <c r="C249" t="s">
        <v>164</v>
      </c>
      <c r="D249" s="72">
        <v>127.05842509366386</v>
      </c>
      <c r="F249" t="e">
        <f>Tabela1[[#This Row],[Coluna4]]-(Tabela1[[#This Row],[Coluna4]]*desconto)</f>
        <v>#REF!</v>
      </c>
      <c r="I249">
        <v>154.55000000000001</v>
      </c>
    </row>
    <row r="250" spans="1:9" x14ac:dyDescent="0.25">
      <c r="A250">
        <v>400929</v>
      </c>
      <c r="B250" t="s">
        <v>259</v>
      </c>
      <c r="C250" t="s">
        <v>168</v>
      </c>
      <c r="D250" s="72">
        <v>4.6392150941672288</v>
      </c>
      <c r="F250" t="e">
        <f>Tabela1[[#This Row],[Coluna4]]-(Tabela1[[#This Row],[Coluna4]]*desconto)</f>
        <v>#REF!</v>
      </c>
      <c r="I250">
        <v>5.6430000000000007</v>
      </c>
    </row>
    <row r="251" spans="1:9" x14ac:dyDescent="0.25">
      <c r="A251">
        <v>225615</v>
      </c>
      <c r="B251" t="s">
        <v>260</v>
      </c>
      <c r="C251" t="s">
        <v>162</v>
      </c>
      <c r="D251" s="72">
        <v>1.90813720247424</v>
      </c>
      <c r="F251" t="e">
        <f>Tabela1[[#This Row],[Coluna4]]-(Tabela1[[#This Row],[Coluna4]]*desconto)</f>
        <v>#REF!</v>
      </c>
      <c r="I251">
        <v>2.3210000000000002</v>
      </c>
    </row>
    <row r="252" spans="1:9" x14ac:dyDescent="0.25">
      <c r="A252">
        <v>400933</v>
      </c>
      <c r="B252" t="s">
        <v>261</v>
      </c>
      <c r="C252" t="s">
        <v>262</v>
      </c>
      <c r="D252" s="72">
        <v>145.56102564467</v>
      </c>
      <c r="F252" t="e">
        <f>Tabela1[[#This Row],[Coluna4]]-(Tabela1[[#This Row],[Coluna4]]*desconto)</f>
        <v>#REF!</v>
      </c>
      <c r="I252">
        <v>177.05600000000001</v>
      </c>
    </row>
    <row r="253" spans="1:9" x14ac:dyDescent="0.25">
      <c r="A253">
        <v>400395</v>
      </c>
      <c r="B253" t="s">
        <v>263</v>
      </c>
      <c r="C253" t="s">
        <v>164</v>
      </c>
      <c r="D253" s="72">
        <v>45.478777209682242</v>
      </c>
      <c r="F253" t="e">
        <f>Tabela1[[#This Row],[Coluna4]]-(Tabela1[[#This Row],[Coluna4]]*desconto)</f>
        <v>#REF!</v>
      </c>
      <c r="I253">
        <v>55.319000000000003</v>
      </c>
    </row>
    <row r="254" spans="1:9" x14ac:dyDescent="0.25">
      <c r="A254">
        <v>400396</v>
      </c>
      <c r="B254" t="s">
        <v>264</v>
      </c>
      <c r="C254" t="s">
        <v>168</v>
      </c>
      <c r="D254" s="72">
        <v>56.97281694591333</v>
      </c>
      <c r="F254" t="e">
        <f>Tabela1[[#This Row],[Coluna4]]-(Tabela1[[#This Row],[Coluna4]]*desconto)</f>
        <v>#REF!</v>
      </c>
      <c r="I254">
        <v>69.300000000000011</v>
      </c>
    </row>
    <row r="255" spans="1:9" x14ac:dyDescent="0.25">
      <c r="A255">
        <v>252525</v>
      </c>
      <c r="B255" t="s">
        <v>265</v>
      </c>
      <c r="C255" t="s">
        <v>168</v>
      </c>
      <c r="D255" s="72">
        <v>71.659143091970975</v>
      </c>
      <c r="F255" t="e">
        <f>Tabela1[[#This Row],[Coluna4]]-(Tabela1[[#This Row],[Coluna4]]*desconto)</f>
        <v>#REF!</v>
      </c>
      <c r="I255">
        <v>87.164000000000001</v>
      </c>
    </row>
    <row r="256" spans="1:9" x14ac:dyDescent="0.25">
      <c r="A256">
        <v>400932</v>
      </c>
      <c r="B256" t="s">
        <v>266</v>
      </c>
      <c r="C256" t="s">
        <v>262</v>
      </c>
      <c r="D256" s="72">
        <v>95.225994038169418</v>
      </c>
      <c r="F256" t="e">
        <f>Tabela1[[#This Row],[Coluna4]]-(Tabela1[[#This Row],[Coluna4]]*desconto)</f>
        <v>#REF!</v>
      </c>
      <c r="I256">
        <v>115.83000000000001</v>
      </c>
    </row>
    <row r="257" spans="1:9" x14ac:dyDescent="0.25">
      <c r="A257">
        <v>400397</v>
      </c>
      <c r="B257" t="s">
        <v>267</v>
      </c>
      <c r="C257" t="s">
        <v>168</v>
      </c>
      <c r="D257" s="72">
        <v>280.02591694130257</v>
      </c>
      <c r="F257" t="e">
        <f>Tabela1[[#This Row],[Coluna4]]-(Tabela1[[#This Row],[Coluna4]]*desconto)</f>
        <v>#REF!</v>
      </c>
      <c r="I257">
        <v>340.61500000000001</v>
      </c>
    </row>
    <row r="258" spans="1:9" x14ac:dyDescent="0.25">
      <c r="A258">
        <v>226209</v>
      </c>
      <c r="B258" t="s">
        <v>268</v>
      </c>
      <c r="C258" t="s">
        <v>162</v>
      </c>
      <c r="D258" s="72">
        <v>2.0347434623540472</v>
      </c>
      <c r="F258" t="e">
        <f>Tabela1[[#This Row],[Coluna4]]-(Tabela1[[#This Row],[Coluna4]]*desconto)</f>
        <v>#REF!</v>
      </c>
      <c r="I258">
        <v>2.4750000000000001</v>
      </c>
    </row>
    <row r="259" spans="1:9" x14ac:dyDescent="0.25">
      <c r="A259">
        <v>226142</v>
      </c>
      <c r="B259" t="s">
        <v>269</v>
      </c>
      <c r="C259" t="s">
        <v>162</v>
      </c>
      <c r="D259" s="72">
        <v>6.3845728196531439</v>
      </c>
      <c r="F259" t="e">
        <f>Tabela1[[#This Row],[Coluna4]]-(Tabela1[[#This Row],[Coluna4]]*desconto)</f>
        <v>#REF!</v>
      </c>
      <c r="I259">
        <v>7.766</v>
      </c>
    </row>
    <row r="260" spans="1:9" x14ac:dyDescent="0.25">
      <c r="A260">
        <v>226084</v>
      </c>
      <c r="B260" t="s">
        <v>270</v>
      </c>
      <c r="C260" t="s">
        <v>166</v>
      </c>
      <c r="D260" s="72">
        <v>18.511643855283264</v>
      </c>
      <c r="F260" t="e">
        <f>Tabela1[[#This Row],[Coluna4]]-(Tabela1[[#This Row],[Coluna4]]*desconto)</f>
        <v>#REF!</v>
      </c>
      <c r="I260">
        <v>22.516999999999999</v>
      </c>
    </row>
    <row r="261" spans="1:9" x14ac:dyDescent="0.25">
      <c r="A261">
        <v>226373</v>
      </c>
      <c r="B261" t="s">
        <v>271</v>
      </c>
      <c r="C261" t="s">
        <v>162</v>
      </c>
      <c r="D261" s="72">
        <v>24.80578363216512</v>
      </c>
      <c r="F261" t="e">
        <f>Tabela1[[#This Row],[Coluna4]]-(Tabela1[[#This Row],[Coluna4]]*desconto)</f>
        <v>#REF!</v>
      </c>
      <c r="I261">
        <v>30.173000000000002</v>
      </c>
    </row>
    <row r="262" spans="1:9" x14ac:dyDescent="0.25">
      <c r="A262">
        <v>226365</v>
      </c>
      <c r="B262" t="s">
        <v>272</v>
      </c>
      <c r="C262" t="s">
        <v>162</v>
      </c>
      <c r="D262" s="72">
        <v>42.078494801481703</v>
      </c>
      <c r="F262" t="e">
        <f>Tabela1[[#This Row],[Coluna4]]-(Tabela1[[#This Row],[Coluna4]]*desconto)</f>
        <v>#REF!</v>
      </c>
      <c r="I262">
        <v>51.183000000000007</v>
      </c>
    </row>
    <row r="263" spans="1:9" x14ac:dyDescent="0.25">
      <c r="A263">
        <v>400123</v>
      </c>
      <c r="B263" t="s">
        <v>273</v>
      </c>
      <c r="C263" t="s">
        <v>164</v>
      </c>
      <c r="D263" s="72">
        <v>9.8300717492393304</v>
      </c>
      <c r="F263" t="e">
        <f>Tabela1[[#This Row],[Coluna4]]-(Tabela1[[#This Row],[Coluna4]]*desconto)</f>
        <v>#REF!</v>
      </c>
      <c r="I263">
        <v>11.957000000000001</v>
      </c>
    </row>
    <row r="264" spans="1:9" x14ac:dyDescent="0.25">
      <c r="A264">
        <v>400132</v>
      </c>
      <c r="B264" t="s">
        <v>274</v>
      </c>
      <c r="C264" t="s">
        <v>164</v>
      </c>
      <c r="D264" s="72">
        <v>11.937161645810409</v>
      </c>
      <c r="F264" t="e">
        <f>Tabela1[[#This Row],[Coluna4]]-(Tabela1[[#This Row],[Coluna4]]*desconto)</f>
        <v>#REF!</v>
      </c>
      <c r="I264">
        <v>14.52</v>
      </c>
    </row>
    <row r="265" spans="1:9" x14ac:dyDescent="0.25">
      <c r="A265">
        <v>400133</v>
      </c>
      <c r="B265" t="s">
        <v>275</v>
      </c>
      <c r="C265" t="s">
        <v>164</v>
      </c>
      <c r="D265" s="72">
        <v>12.036637992858832</v>
      </c>
      <c r="F265" t="e">
        <f>Tabela1[[#This Row],[Coluna4]]-(Tabela1[[#This Row],[Coluna4]]*desconto)</f>
        <v>#REF!</v>
      </c>
      <c r="I265">
        <v>14.641000000000002</v>
      </c>
    </row>
    <row r="266" spans="1:9" x14ac:dyDescent="0.25">
      <c r="A266">
        <v>400134</v>
      </c>
      <c r="B266" t="s">
        <v>276</v>
      </c>
      <c r="C266" t="s">
        <v>164</v>
      </c>
      <c r="D266" s="72">
        <v>18.439297421066236</v>
      </c>
      <c r="F266" t="e">
        <f>Tabela1[[#This Row],[Coluna4]]-(Tabela1[[#This Row],[Coluna4]]*desconto)</f>
        <v>#REF!</v>
      </c>
      <c r="I266">
        <v>22.429000000000002</v>
      </c>
    </row>
    <row r="267" spans="1:9" x14ac:dyDescent="0.25">
      <c r="A267">
        <v>400135</v>
      </c>
      <c r="B267" t="s">
        <v>277</v>
      </c>
      <c r="C267" t="s">
        <v>164</v>
      </c>
      <c r="D267" s="72">
        <v>22.798170082642461</v>
      </c>
      <c r="F267" t="e">
        <f>Tabela1[[#This Row],[Coluna4]]-(Tabela1[[#This Row],[Coluna4]]*desconto)</f>
        <v>#REF!</v>
      </c>
      <c r="I267">
        <v>27.731000000000002</v>
      </c>
    </row>
    <row r="268" spans="1:9" x14ac:dyDescent="0.25">
      <c r="A268">
        <v>400136</v>
      </c>
      <c r="B268" t="s">
        <v>278</v>
      </c>
      <c r="C268" t="s">
        <v>164</v>
      </c>
      <c r="D268" s="72">
        <v>33.523528955317573</v>
      </c>
      <c r="F268" t="e">
        <f>Tabela1[[#This Row],[Coluna4]]-(Tabela1[[#This Row],[Coluna4]]*desconto)</f>
        <v>#REF!</v>
      </c>
      <c r="I268">
        <v>40.777000000000001</v>
      </c>
    </row>
    <row r="269" spans="1:9" x14ac:dyDescent="0.25">
      <c r="A269">
        <v>226191</v>
      </c>
      <c r="B269" t="s">
        <v>279</v>
      </c>
      <c r="C269" t="s">
        <v>162</v>
      </c>
      <c r="D269" s="72">
        <v>5.6611084774828164</v>
      </c>
      <c r="F269" t="e">
        <f>Tabela1[[#This Row],[Coluna4]]-(Tabela1[[#This Row],[Coluna4]]*desconto)</f>
        <v>#REF!</v>
      </c>
      <c r="I269">
        <v>6.8860000000000001</v>
      </c>
    </row>
    <row r="270" spans="1:9" x14ac:dyDescent="0.25">
      <c r="A270">
        <v>376198</v>
      </c>
      <c r="B270" t="s">
        <v>280</v>
      </c>
      <c r="C270" t="s">
        <v>168</v>
      </c>
      <c r="D270" s="72">
        <v>15.183707881299759</v>
      </c>
      <c r="F270" t="e">
        <f>Tabela1[[#This Row],[Coluna4]]-(Tabela1[[#This Row],[Coluna4]]*desconto)</f>
        <v>#REF!</v>
      </c>
      <c r="I270">
        <v>18.469000000000001</v>
      </c>
    </row>
    <row r="271" spans="1:9" x14ac:dyDescent="0.25">
      <c r="A271">
        <v>226092</v>
      </c>
      <c r="B271" t="s">
        <v>281</v>
      </c>
      <c r="C271" t="s">
        <v>166</v>
      </c>
      <c r="D271" s="72">
        <v>15.183707881299759</v>
      </c>
      <c r="F271" t="e">
        <f>Tabela1[[#This Row],[Coluna4]]-(Tabela1[[#This Row],[Coluna4]]*desconto)</f>
        <v>#REF!</v>
      </c>
      <c r="I271">
        <v>18.469000000000001</v>
      </c>
    </row>
    <row r="272" spans="1:9" x14ac:dyDescent="0.25">
      <c r="A272">
        <v>231589</v>
      </c>
      <c r="B272" t="s">
        <v>282</v>
      </c>
      <c r="C272" t="s">
        <v>166</v>
      </c>
      <c r="D272" s="72">
        <v>23.80197685740379</v>
      </c>
      <c r="F272" t="e">
        <f>Tabela1[[#This Row],[Coluna4]]-(Tabela1[[#This Row],[Coluna4]]*desconto)</f>
        <v>#REF!</v>
      </c>
      <c r="I272">
        <v>28.952000000000002</v>
      </c>
    </row>
    <row r="273" spans="1:9" x14ac:dyDescent="0.25">
      <c r="A273">
        <v>302299</v>
      </c>
      <c r="B273" t="s">
        <v>283</v>
      </c>
      <c r="C273" t="s">
        <v>4</v>
      </c>
      <c r="D273" s="72">
        <v>142.14265662791519</v>
      </c>
      <c r="F273" t="e">
        <f>Tabela1[[#This Row],[Coluna4]]-(Tabela1[[#This Row],[Coluna4]]*desconto)</f>
        <v>#REF!</v>
      </c>
      <c r="I273">
        <v>172.89800000000002</v>
      </c>
    </row>
    <row r="274" spans="1:9" x14ac:dyDescent="0.25">
      <c r="A274">
        <v>309286</v>
      </c>
      <c r="B274" t="s">
        <v>284</v>
      </c>
      <c r="C274" t="s">
        <v>4</v>
      </c>
      <c r="D274" s="72">
        <v>278.38907886714219</v>
      </c>
      <c r="F274" t="e">
        <f>Tabela1[[#This Row],[Coluna4]]-(Tabela1[[#This Row],[Coluna4]]*desconto)</f>
        <v>#REF!</v>
      </c>
      <c r="I274">
        <v>338.62400000000002</v>
      </c>
    </row>
    <row r="275" spans="1:9" x14ac:dyDescent="0.25">
      <c r="A275">
        <v>400738</v>
      </c>
      <c r="B275" t="s">
        <v>285</v>
      </c>
      <c r="C275" t="s">
        <v>1</v>
      </c>
      <c r="D275" s="72">
        <v>444.3879721781239</v>
      </c>
      <c r="F275" t="e">
        <f>Tabela1[[#This Row],[Coluna4]]-(Tabela1[[#This Row],[Coluna4]]*desconto)</f>
        <v>#REF!</v>
      </c>
      <c r="I275">
        <v>540.54</v>
      </c>
    </row>
    <row r="276" spans="1:9" x14ac:dyDescent="0.25">
      <c r="A276">
        <v>500340</v>
      </c>
      <c r="B276" t="s">
        <v>286</v>
      </c>
      <c r="C276" t="s">
        <v>4</v>
      </c>
      <c r="D276" s="72">
        <v>286.49187949944985</v>
      </c>
      <c r="F276" t="e">
        <f>Tabela1[[#This Row],[Coluna4]]-(Tabela1[[#This Row],[Coluna4]]*desconto)</f>
        <v>#REF!</v>
      </c>
      <c r="I276">
        <v>348.48</v>
      </c>
    </row>
    <row r="277" spans="1:9" x14ac:dyDescent="0.25">
      <c r="A277">
        <v>400364</v>
      </c>
      <c r="B277" t="s">
        <v>287</v>
      </c>
      <c r="C277" t="s">
        <v>4</v>
      </c>
      <c r="D277" s="72">
        <v>211.12498165385597</v>
      </c>
      <c r="F277" t="e">
        <f>Tabela1[[#This Row],[Coluna4]]-(Tabela1[[#This Row],[Coluna4]]*desconto)</f>
        <v>#REF!</v>
      </c>
      <c r="I277">
        <v>256.80600000000004</v>
      </c>
    </row>
    <row r="278" spans="1:9" x14ac:dyDescent="0.25">
      <c r="A278">
        <v>400365</v>
      </c>
      <c r="B278" t="s">
        <v>288</v>
      </c>
      <c r="C278" t="s">
        <v>4</v>
      </c>
      <c r="D278" s="72">
        <v>165.25734236025718</v>
      </c>
      <c r="F278" t="e">
        <f>Tabela1[[#This Row],[Coluna4]]-(Tabela1[[#This Row],[Coluna4]]*desconto)</f>
        <v>#REF!</v>
      </c>
      <c r="I278">
        <v>201.01400000000004</v>
      </c>
    </row>
    <row r="279" spans="1:9" x14ac:dyDescent="0.25">
      <c r="A279">
        <v>500039</v>
      </c>
      <c r="B279" t="s">
        <v>289</v>
      </c>
      <c r="C279" t="s">
        <v>4</v>
      </c>
      <c r="D279" s="72">
        <v>1920.7978284622207</v>
      </c>
      <c r="F279" t="e">
        <f>Tabela1[[#This Row],[Coluna4]]-(Tabela1[[#This Row],[Coluna4]]*desconto)</f>
        <v>#REF!</v>
      </c>
      <c r="I279">
        <v>2336.4</v>
      </c>
    </row>
    <row r="280" spans="1:9" x14ac:dyDescent="0.25">
      <c r="A280">
        <v>500040</v>
      </c>
      <c r="B280" t="s">
        <v>290</v>
      </c>
      <c r="C280" t="s">
        <v>4</v>
      </c>
      <c r="D280" s="72">
        <v>1920.7978284622207</v>
      </c>
      <c r="F280" t="e">
        <f>Tabela1[[#This Row],[Coluna4]]-(Tabela1[[#This Row],[Coluna4]]*desconto)</f>
        <v>#REF!</v>
      </c>
      <c r="I280">
        <v>2336.4</v>
      </c>
    </row>
    <row r="281" spans="1:9" x14ac:dyDescent="0.25">
      <c r="A281">
        <v>500041</v>
      </c>
      <c r="B281" t="s">
        <v>291</v>
      </c>
      <c r="C281" t="s">
        <v>4</v>
      </c>
      <c r="D281" s="72">
        <v>1920.7978284622207</v>
      </c>
      <c r="F281" t="e">
        <f>Tabela1[[#This Row],[Coluna4]]-(Tabela1[[#This Row],[Coluna4]]*desconto)</f>
        <v>#REF!</v>
      </c>
      <c r="I281">
        <v>2336.4</v>
      </c>
    </row>
    <row r="282" spans="1:9" x14ac:dyDescent="0.25">
      <c r="A282">
        <v>500042</v>
      </c>
      <c r="B282" t="s">
        <v>292</v>
      </c>
      <c r="C282" t="s">
        <v>4</v>
      </c>
      <c r="D282" s="72">
        <v>1920.7978284622207</v>
      </c>
      <c r="F282" t="e">
        <f>Tabela1[[#This Row],[Coluna4]]-(Tabela1[[#This Row],[Coluna4]]*desconto)</f>
        <v>#REF!</v>
      </c>
      <c r="I282">
        <v>2336.4</v>
      </c>
    </row>
    <row r="283" spans="1:9" x14ac:dyDescent="0.25">
      <c r="A283">
        <v>500043</v>
      </c>
      <c r="B283" t="s">
        <v>293</v>
      </c>
      <c r="C283" t="s">
        <v>4</v>
      </c>
      <c r="D283" s="72">
        <v>1920.7978284622207</v>
      </c>
      <c r="F283" t="e">
        <f>Tabela1[[#This Row],[Coluna4]]-(Tabela1[[#This Row],[Coluna4]]*desconto)</f>
        <v>#REF!</v>
      </c>
      <c r="I283">
        <v>2336.4</v>
      </c>
    </row>
    <row r="284" spans="1:9" x14ac:dyDescent="0.25">
      <c r="A284">
        <v>500044</v>
      </c>
      <c r="B284" t="s">
        <v>294</v>
      </c>
      <c r="C284" t="s">
        <v>4</v>
      </c>
      <c r="D284" s="72">
        <v>1920.7978284622207</v>
      </c>
      <c r="F284" t="e">
        <f>Tabela1[[#This Row],[Coluna4]]-(Tabela1[[#This Row],[Coluna4]]*desconto)</f>
        <v>#REF!</v>
      </c>
      <c r="I284">
        <v>2336.4</v>
      </c>
    </row>
    <row r="285" spans="1:9" x14ac:dyDescent="0.25">
      <c r="A285">
        <v>500045</v>
      </c>
      <c r="B285" t="s">
        <v>295</v>
      </c>
      <c r="C285" t="s">
        <v>4</v>
      </c>
      <c r="D285" s="72">
        <v>1920.7978284622207</v>
      </c>
      <c r="F285" t="e">
        <f>Tabela1[[#This Row],[Coluna4]]-(Tabela1[[#This Row],[Coluna4]]*desconto)</f>
        <v>#REF!</v>
      </c>
      <c r="I285">
        <v>2336.4</v>
      </c>
    </row>
    <row r="286" spans="1:9" x14ac:dyDescent="0.25">
      <c r="A286">
        <v>500046</v>
      </c>
      <c r="B286" t="s">
        <v>296</v>
      </c>
      <c r="C286" t="s">
        <v>4</v>
      </c>
      <c r="D286" s="72">
        <v>1920.7978284622207</v>
      </c>
      <c r="F286" t="e">
        <f>Tabela1[[#This Row],[Coluna4]]-(Tabela1[[#This Row],[Coluna4]]*desconto)</f>
        <v>#REF!</v>
      </c>
      <c r="I286">
        <v>2336.4</v>
      </c>
    </row>
    <row r="287" spans="1:9" x14ac:dyDescent="0.25">
      <c r="A287">
        <v>500047</v>
      </c>
      <c r="B287" t="s">
        <v>297</v>
      </c>
      <c r="C287" t="s">
        <v>4</v>
      </c>
      <c r="D287" s="72">
        <v>1920.7978284622207</v>
      </c>
      <c r="F287" t="e">
        <f>Tabela1[[#This Row],[Coluna4]]-(Tabela1[[#This Row],[Coluna4]]*desconto)</f>
        <v>#REF!</v>
      </c>
      <c r="I287">
        <v>2336.4</v>
      </c>
    </row>
    <row r="288" spans="1:9" x14ac:dyDescent="0.25">
      <c r="A288">
        <v>500048</v>
      </c>
      <c r="B288" t="s">
        <v>298</v>
      </c>
      <c r="C288" t="s">
        <v>4</v>
      </c>
      <c r="D288" s="72">
        <v>1920.7978284622207</v>
      </c>
      <c r="F288" t="e">
        <f>Tabela1[[#This Row],[Coluna4]]-(Tabela1[[#This Row],[Coluna4]]*desconto)</f>
        <v>#REF!</v>
      </c>
      <c r="I288">
        <v>2336.4</v>
      </c>
    </row>
    <row r="289" spans="1:9" x14ac:dyDescent="0.25">
      <c r="A289">
        <v>400126</v>
      </c>
      <c r="B289" t="s">
        <v>299</v>
      </c>
      <c r="C289" t="s">
        <v>4</v>
      </c>
      <c r="D289" s="72">
        <v>1302.2358159065905</v>
      </c>
      <c r="F289" t="e">
        <f>Tabela1[[#This Row],[Coluna4]]-(Tabela1[[#This Row],[Coluna4]]*desconto)</f>
        <v>#REF!</v>
      </c>
      <c r="I289">
        <v>1584.0000000000002</v>
      </c>
    </row>
    <row r="290" spans="1:9" x14ac:dyDescent="0.25">
      <c r="A290">
        <v>500871</v>
      </c>
      <c r="B290" t="s">
        <v>300</v>
      </c>
      <c r="C290" t="s">
        <v>1</v>
      </c>
      <c r="D290" s="72">
        <v>1691.0978998231415</v>
      </c>
      <c r="F290" t="e">
        <f>Tabela1[[#This Row],[Coluna4]]-(Tabela1[[#This Row],[Coluna4]]*desconto)</f>
        <v>#REF!</v>
      </c>
      <c r="I290">
        <v>2057</v>
      </c>
    </row>
    <row r="291" spans="1:9" x14ac:dyDescent="0.25">
      <c r="A291">
        <v>500052</v>
      </c>
      <c r="B291" t="s">
        <v>301</v>
      </c>
      <c r="C291" t="s">
        <v>4</v>
      </c>
      <c r="D291" s="72">
        <v>2238.7604068460801</v>
      </c>
      <c r="F291" t="e">
        <f>Tabela1[[#This Row],[Coluna4]]-(Tabela1[[#This Row],[Coluna4]]*desconto)</f>
        <v>#REF!</v>
      </c>
      <c r="I291">
        <v>2723.1600000000003</v>
      </c>
    </row>
    <row r="292" spans="1:9" x14ac:dyDescent="0.25">
      <c r="A292">
        <v>500049</v>
      </c>
      <c r="B292" t="s">
        <v>302</v>
      </c>
      <c r="C292" t="s">
        <v>4</v>
      </c>
      <c r="D292" s="72">
        <v>2238.7604068460801</v>
      </c>
      <c r="F292" t="e">
        <f>Tabela1[[#This Row],[Coluna4]]-(Tabela1[[#This Row],[Coluna4]]*desconto)</f>
        <v>#REF!</v>
      </c>
      <c r="I292">
        <v>2723.1600000000003</v>
      </c>
    </row>
    <row r="293" spans="1:9" x14ac:dyDescent="0.25">
      <c r="A293">
        <v>500050</v>
      </c>
      <c r="B293" t="s">
        <v>303</v>
      </c>
      <c r="C293" t="s">
        <v>4</v>
      </c>
      <c r="D293" s="72">
        <v>2238.7604068460801</v>
      </c>
      <c r="F293" t="e">
        <f>Tabela1[[#This Row],[Coluna4]]-(Tabela1[[#This Row],[Coluna4]]*desconto)</f>
        <v>#REF!</v>
      </c>
      <c r="I293">
        <v>2723.1600000000003</v>
      </c>
    </row>
    <row r="294" spans="1:9" x14ac:dyDescent="0.25">
      <c r="A294">
        <v>500051</v>
      </c>
      <c r="B294" t="s">
        <v>304</v>
      </c>
      <c r="C294" t="s">
        <v>4</v>
      </c>
      <c r="D294" s="72">
        <v>2238.7604068460801</v>
      </c>
      <c r="F294" t="e">
        <f>Tabela1[[#This Row],[Coluna4]]-(Tabela1[[#This Row],[Coluna4]]*desconto)</f>
        <v>#REF!</v>
      </c>
      <c r="I294">
        <v>2723.1600000000003</v>
      </c>
    </row>
    <row r="295" spans="1:9" x14ac:dyDescent="0.25">
      <c r="A295">
        <v>400702</v>
      </c>
      <c r="B295" t="s">
        <v>305</v>
      </c>
      <c r="C295" t="s">
        <v>4</v>
      </c>
      <c r="D295" s="72">
        <v>728.42007291419475</v>
      </c>
      <c r="F295" t="e">
        <f>Tabela1[[#This Row],[Coluna4]]-(Tabela1[[#This Row],[Coluna4]]*desconto)</f>
        <v>#REF!</v>
      </c>
      <c r="I295">
        <v>886.02800000000013</v>
      </c>
    </row>
    <row r="296" spans="1:9" x14ac:dyDescent="0.25">
      <c r="A296">
        <v>400160</v>
      </c>
      <c r="B296" t="s">
        <v>306</v>
      </c>
      <c r="C296" t="s">
        <v>10</v>
      </c>
      <c r="D296" s="72">
        <v>160.06648570518507</v>
      </c>
      <c r="F296" t="e">
        <f>Tabela1[[#This Row],[Coluna4]]-(Tabela1[[#This Row],[Coluna4]]*desconto)</f>
        <v>#REF!</v>
      </c>
      <c r="I296">
        <v>194.70000000000002</v>
      </c>
    </row>
    <row r="297" spans="1:9" x14ac:dyDescent="0.25">
      <c r="A297">
        <v>400556</v>
      </c>
      <c r="B297" t="s">
        <v>307</v>
      </c>
      <c r="C297" t="s">
        <v>4</v>
      </c>
      <c r="D297" s="72">
        <v>406.94869247080948</v>
      </c>
      <c r="F297" t="e">
        <f>Tabela1[[#This Row],[Coluna4]]-(Tabela1[[#This Row],[Coluna4]]*desconto)</f>
        <v>#REF!</v>
      </c>
      <c r="I297">
        <v>495.00000000000006</v>
      </c>
    </row>
    <row r="298" spans="1:9" x14ac:dyDescent="0.25">
      <c r="A298">
        <v>400248</v>
      </c>
      <c r="B298" t="s">
        <v>308</v>
      </c>
      <c r="C298" t="s">
        <v>4</v>
      </c>
      <c r="D298" s="72">
        <v>66.811931999429788</v>
      </c>
      <c r="F298" t="e">
        <f>Tabela1[[#This Row],[Coluna4]]-(Tabela1[[#This Row],[Coluna4]]*desconto)</f>
        <v>#REF!</v>
      </c>
      <c r="I298">
        <v>81.268000000000001</v>
      </c>
    </row>
    <row r="299" spans="1:9" x14ac:dyDescent="0.25">
      <c r="A299">
        <v>299313</v>
      </c>
      <c r="B299" t="s">
        <v>309</v>
      </c>
      <c r="C299" t="s">
        <v>4</v>
      </c>
      <c r="D299" s="72">
        <v>0.72346434217032796</v>
      </c>
      <c r="F299" t="e">
        <f>Tabela1[[#This Row],[Coluna4]]-(Tabela1[[#This Row],[Coluna4]]*desconto)</f>
        <v>#REF!</v>
      </c>
      <c r="I299">
        <v>0.88000000000000012</v>
      </c>
    </row>
    <row r="300" spans="1:9" x14ac:dyDescent="0.25">
      <c r="A300">
        <v>400623</v>
      </c>
      <c r="B300" t="s">
        <v>310</v>
      </c>
      <c r="C300" t="s">
        <v>1</v>
      </c>
      <c r="D300" s="72">
        <v>91.744321891474726</v>
      </c>
      <c r="F300" t="e">
        <f>Tabela1[[#This Row],[Coluna4]]-(Tabela1[[#This Row],[Coluna4]]*desconto)</f>
        <v>#REF!</v>
      </c>
      <c r="I300">
        <v>111.59500000000001</v>
      </c>
    </row>
    <row r="301" spans="1:9" x14ac:dyDescent="0.25">
      <c r="A301">
        <v>400137</v>
      </c>
      <c r="B301" t="s">
        <v>311</v>
      </c>
      <c r="C301" t="s">
        <v>4</v>
      </c>
      <c r="D301" s="72">
        <v>52.903330021205235</v>
      </c>
      <c r="F301" t="e">
        <f>Tabela1[[#This Row],[Coluna4]]-(Tabela1[[#This Row],[Coluna4]]*desconto)</f>
        <v>#REF!</v>
      </c>
      <c r="I301">
        <v>64.350000000000009</v>
      </c>
    </row>
    <row r="302" spans="1:9" x14ac:dyDescent="0.25">
      <c r="A302">
        <v>400125</v>
      </c>
      <c r="B302" t="s">
        <v>312</v>
      </c>
      <c r="C302" t="s">
        <v>4</v>
      </c>
      <c r="D302" s="72">
        <v>118.46728603039122</v>
      </c>
      <c r="F302" t="e">
        <f>Tabela1[[#This Row],[Coluna4]]-(Tabela1[[#This Row],[Coluna4]]*desconto)</f>
        <v>#REF!</v>
      </c>
      <c r="I302">
        <v>144.10000000000002</v>
      </c>
    </row>
    <row r="303" spans="1:9" x14ac:dyDescent="0.25">
      <c r="A303">
        <v>400513</v>
      </c>
      <c r="B303" t="s">
        <v>313</v>
      </c>
      <c r="C303" t="s">
        <v>4</v>
      </c>
      <c r="D303" s="72">
        <v>315.6113192718056</v>
      </c>
      <c r="F303" t="e">
        <f>Tabela1[[#This Row],[Coluna4]]-(Tabela1[[#This Row],[Coluna4]]*desconto)</f>
        <v>#REF!</v>
      </c>
      <c r="I303">
        <v>383.90000000000003</v>
      </c>
    </row>
    <row r="304" spans="1:9" x14ac:dyDescent="0.25">
      <c r="A304">
        <v>400519</v>
      </c>
      <c r="B304" t="s">
        <v>314</v>
      </c>
      <c r="C304" t="s">
        <v>4</v>
      </c>
      <c r="D304" s="72">
        <v>631.2226385436112</v>
      </c>
      <c r="F304" t="e">
        <f>Tabela1[[#This Row],[Coluna4]]-(Tabela1[[#This Row],[Coluna4]]*desconto)</f>
        <v>#REF!</v>
      </c>
      <c r="I304">
        <v>767.80000000000007</v>
      </c>
    </row>
    <row r="305" spans="1:9" x14ac:dyDescent="0.25">
      <c r="A305">
        <v>400724</v>
      </c>
      <c r="B305" t="s">
        <v>315</v>
      </c>
      <c r="C305" t="s">
        <v>316</v>
      </c>
      <c r="D305" s="72">
        <v>332.79359739835087</v>
      </c>
      <c r="F305" t="e">
        <f>Tabela1[[#This Row],[Coluna4]]-(Tabela1[[#This Row],[Coluna4]]*desconto)</f>
        <v>#REF!</v>
      </c>
      <c r="I305">
        <v>404.8</v>
      </c>
    </row>
    <row r="306" spans="1:9" x14ac:dyDescent="0.25">
      <c r="A306">
        <v>400667</v>
      </c>
      <c r="B306" t="s">
        <v>317</v>
      </c>
      <c r="C306" t="s">
        <v>4</v>
      </c>
      <c r="D306" s="72">
        <v>723.464342170328</v>
      </c>
      <c r="F306" t="e">
        <f>Tabela1[[#This Row],[Coluna4]]-(Tabela1[[#This Row],[Coluna4]]*desconto)</f>
        <v>#REF!</v>
      </c>
      <c r="I306">
        <v>880.00000000000011</v>
      </c>
    </row>
    <row r="307" spans="1:9" x14ac:dyDescent="0.25">
      <c r="A307">
        <v>400343</v>
      </c>
      <c r="B307" t="s">
        <v>318</v>
      </c>
      <c r="C307" t="s">
        <v>4</v>
      </c>
      <c r="D307" s="72">
        <v>74.733866546194889</v>
      </c>
      <c r="F307" t="e">
        <f>Tabela1[[#This Row],[Coluna4]]-(Tabela1[[#This Row],[Coluna4]]*desconto)</f>
        <v>#REF!</v>
      </c>
      <c r="I307">
        <v>90.904000000000011</v>
      </c>
    </row>
    <row r="308" spans="1:9" x14ac:dyDescent="0.25">
      <c r="A308">
        <v>306555</v>
      </c>
      <c r="B308" t="s">
        <v>319</v>
      </c>
      <c r="C308" t="s">
        <v>4</v>
      </c>
      <c r="D308" s="72">
        <v>42.322664016964183</v>
      </c>
      <c r="F308" t="e">
        <f>Tabela1[[#This Row],[Coluna4]]-(Tabela1[[#This Row],[Coluna4]]*desconto)</f>
        <v>#REF!</v>
      </c>
      <c r="I308">
        <v>51.480000000000004</v>
      </c>
    </row>
    <row r="309" spans="1:9" x14ac:dyDescent="0.25">
      <c r="A309">
        <v>299511</v>
      </c>
      <c r="B309" t="s">
        <v>320</v>
      </c>
      <c r="C309" t="s">
        <v>4</v>
      </c>
      <c r="D309" s="72">
        <v>138.36255544007523</v>
      </c>
      <c r="F309" t="e">
        <f>Tabela1[[#This Row],[Coluna4]]-(Tabela1[[#This Row],[Coluna4]]*desconto)</f>
        <v>#REF!</v>
      </c>
      <c r="I309">
        <v>168.3</v>
      </c>
    </row>
    <row r="310" spans="1:9" x14ac:dyDescent="0.25">
      <c r="A310">
        <v>299594</v>
      </c>
      <c r="B310" t="s">
        <v>321</v>
      </c>
      <c r="C310" t="s">
        <v>4</v>
      </c>
      <c r="D310" s="72">
        <v>341.83690167547996</v>
      </c>
      <c r="F310" t="e">
        <f>Tabela1[[#This Row],[Coluna4]]-(Tabela1[[#This Row],[Coluna4]]*desconto)</f>
        <v>#REF!</v>
      </c>
      <c r="I310">
        <v>415.8</v>
      </c>
    </row>
    <row r="311" spans="1:9" x14ac:dyDescent="0.25">
      <c r="A311">
        <v>299602</v>
      </c>
      <c r="B311" t="s">
        <v>322</v>
      </c>
      <c r="C311" t="s">
        <v>4</v>
      </c>
      <c r="D311" s="72">
        <v>1697.4282128171321</v>
      </c>
      <c r="F311" t="e">
        <f>Tabela1[[#This Row],[Coluna4]]-(Tabela1[[#This Row],[Coluna4]]*desconto)</f>
        <v>#REF!</v>
      </c>
      <c r="I311">
        <v>2064.7000000000003</v>
      </c>
    </row>
    <row r="312" spans="1:9" x14ac:dyDescent="0.25">
      <c r="A312">
        <v>500178</v>
      </c>
      <c r="B312" t="s">
        <v>323</v>
      </c>
      <c r="C312" t="s">
        <v>4</v>
      </c>
      <c r="D312" s="72">
        <v>10.734402176952241</v>
      </c>
      <c r="F312" t="e">
        <f>Tabela1[[#This Row],[Coluna4]]-(Tabela1[[#This Row],[Coluna4]]*desconto)</f>
        <v>#REF!</v>
      </c>
      <c r="I312">
        <v>13.057</v>
      </c>
    </row>
    <row r="313" spans="1:9" x14ac:dyDescent="0.25">
      <c r="A313">
        <v>223818</v>
      </c>
      <c r="B313" t="s">
        <v>324</v>
      </c>
      <c r="C313" t="s">
        <v>4</v>
      </c>
      <c r="D313" s="72">
        <v>92.928994751778632</v>
      </c>
      <c r="F313" t="e">
        <f>Tabela1[[#This Row],[Coluna4]]-(Tabela1[[#This Row],[Coluna4]]*desconto)</f>
        <v>#REF!</v>
      </c>
      <c r="I313">
        <v>113.03600000000002</v>
      </c>
    </row>
    <row r="314" spans="1:9" x14ac:dyDescent="0.25">
      <c r="A314">
        <v>400381</v>
      </c>
      <c r="B314" t="s">
        <v>325</v>
      </c>
      <c r="C314" t="s">
        <v>4</v>
      </c>
      <c r="D314" s="72">
        <v>88.624381915865172</v>
      </c>
      <c r="F314" t="e">
        <f>Tabela1[[#This Row],[Coluna4]]-(Tabela1[[#This Row],[Coluna4]]*desconto)</f>
        <v>#REF!</v>
      </c>
      <c r="I314">
        <v>107.80000000000001</v>
      </c>
    </row>
    <row r="315" spans="1:9" x14ac:dyDescent="0.25">
      <c r="A315" t="s">
        <v>326</v>
      </c>
      <c r="B315" t="s">
        <v>327</v>
      </c>
      <c r="C315" t="s">
        <v>1</v>
      </c>
      <c r="D315" s="72">
        <v>1021.531651144503</v>
      </c>
      <c r="F315" t="e">
        <f>Tabela1[[#This Row],[Coluna4]]-(Tabela1[[#This Row],[Coluna4]]*desconto)</f>
        <v>#REF!</v>
      </c>
      <c r="I315">
        <v>1242.56</v>
      </c>
    </row>
    <row r="316" spans="1:9" x14ac:dyDescent="0.25">
      <c r="A316">
        <v>284992</v>
      </c>
      <c r="B316" t="s">
        <v>328</v>
      </c>
      <c r="C316" t="s">
        <v>4</v>
      </c>
      <c r="D316" s="72">
        <v>3581.1484937431233</v>
      </c>
      <c r="F316" t="e">
        <f>Tabela1[[#This Row],[Coluna4]]-(Tabela1[[#This Row],[Coluna4]]*desconto)</f>
        <v>#REF!</v>
      </c>
      <c r="I316">
        <v>4356</v>
      </c>
    </row>
    <row r="317" spans="1:9" x14ac:dyDescent="0.25">
      <c r="A317">
        <v>285007</v>
      </c>
      <c r="B317" t="s">
        <v>329</v>
      </c>
      <c r="C317" t="s">
        <v>4</v>
      </c>
      <c r="D317" s="72">
        <v>5643.0218689285584</v>
      </c>
      <c r="F317" t="e">
        <f>Tabela1[[#This Row],[Coluna4]]-(Tabela1[[#This Row],[Coluna4]]*desconto)</f>
        <v>#REF!</v>
      </c>
      <c r="I317">
        <v>6864.0000000000009</v>
      </c>
    </row>
    <row r="318" spans="1:9" x14ac:dyDescent="0.25">
      <c r="A318">
        <v>271080</v>
      </c>
      <c r="B318" t="s">
        <v>330</v>
      </c>
      <c r="C318" t="s">
        <v>4</v>
      </c>
      <c r="D318" s="72">
        <v>0</v>
      </c>
      <c r="F318" t="e">
        <f>Tabela1[[#This Row],[Coluna4]]-(Tabela1[[#This Row],[Coluna4]]*desconto)</f>
        <v>#REF!</v>
      </c>
      <c r="I318">
        <v>0</v>
      </c>
    </row>
    <row r="319" spans="1:9" x14ac:dyDescent="0.25">
      <c r="A319">
        <v>12349</v>
      </c>
      <c r="B319" t="s">
        <v>331</v>
      </c>
      <c r="C319" t="s">
        <v>4</v>
      </c>
      <c r="D319" s="72">
        <v>54.259825662774595</v>
      </c>
      <c r="F319" t="e">
        <f>Tabela1[[#This Row],[Coluna4]]-(Tabela1[[#This Row],[Coluna4]]*desconto)</f>
        <v>#REF!</v>
      </c>
      <c r="I319">
        <v>66</v>
      </c>
    </row>
    <row r="320" spans="1:9" x14ac:dyDescent="0.25">
      <c r="A320">
        <v>231860</v>
      </c>
      <c r="B320" t="s">
        <v>332</v>
      </c>
      <c r="C320" t="s">
        <v>4</v>
      </c>
      <c r="D320" s="72">
        <v>11.277000433579989</v>
      </c>
      <c r="F320" t="e">
        <f>Tabela1[[#This Row],[Coluna4]]-(Tabela1[[#This Row],[Coluna4]]*desconto)</f>
        <v>#REF!</v>
      </c>
      <c r="I320">
        <v>13.717000000000002</v>
      </c>
    </row>
    <row r="321" spans="1:9" x14ac:dyDescent="0.25">
      <c r="A321">
        <v>231878</v>
      </c>
      <c r="B321" t="s">
        <v>333</v>
      </c>
      <c r="C321" t="s">
        <v>4</v>
      </c>
      <c r="D321" s="72">
        <v>11.277000433579989</v>
      </c>
      <c r="F321" t="e">
        <f>Tabela1[[#This Row],[Coluna4]]-(Tabela1[[#This Row],[Coluna4]]*desconto)</f>
        <v>#REF!</v>
      </c>
      <c r="I321">
        <v>13.717000000000002</v>
      </c>
    </row>
    <row r="322" spans="1:9" x14ac:dyDescent="0.25">
      <c r="A322">
        <v>256545</v>
      </c>
      <c r="B322" t="s">
        <v>334</v>
      </c>
      <c r="C322" t="s">
        <v>4</v>
      </c>
      <c r="D322" s="72">
        <v>939.56314117660509</v>
      </c>
      <c r="F322" t="e">
        <f>Tabela1[[#This Row],[Coluna4]]-(Tabela1[[#This Row],[Coluna4]]*desconto)</f>
        <v>#REF!</v>
      </c>
      <c r="I322">
        <v>1142.8560000000002</v>
      </c>
    </row>
    <row r="323" spans="1:9" x14ac:dyDescent="0.25">
      <c r="A323">
        <v>400104</v>
      </c>
      <c r="B323" t="s">
        <v>335</v>
      </c>
      <c r="C323" t="s">
        <v>4</v>
      </c>
      <c r="D323" s="72">
        <v>2286.1473212582364</v>
      </c>
      <c r="F323" t="e">
        <f>Tabela1[[#This Row],[Coluna4]]-(Tabela1[[#This Row],[Coluna4]]*desconto)</f>
        <v>#REF!</v>
      </c>
      <c r="I323">
        <v>2780.8</v>
      </c>
    </row>
    <row r="324" spans="1:9" x14ac:dyDescent="0.25">
      <c r="A324">
        <v>400086</v>
      </c>
      <c r="B324" t="s">
        <v>336</v>
      </c>
      <c r="C324" t="s">
        <v>4</v>
      </c>
      <c r="D324" s="72">
        <v>101.28500790384592</v>
      </c>
      <c r="F324" t="e">
        <f>Tabela1[[#This Row],[Coluna4]]-(Tabela1[[#This Row],[Coluna4]]*desconto)</f>
        <v>#REF!</v>
      </c>
      <c r="I324">
        <v>123.20000000000002</v>
      </c>
    </row>
    <row r="325" spans="1:9" x14ac:dyDescent="0.25">
      <c r="A325">
        <v>375418</v>
      </c>
      <c r="B325" t="s">
        <v>337</v>
      </c>
      <c r="C325" t="s">
        <v>10</v>
      </c>
      <c r="D325" s="72">
        <v>48.851929705051404</v>
      </c>
      <c r="F325" t="e">
        <f>Tabela1[[#This Row],[Coluna4]]-(Tabela1[[#This Row],[Coluna4]]*desconto)</f>
        <v>#REF!</v>
      </c>
      <c r="I325">
        <v>59.422000000000011</v>
      </c>
    </row>
    <row r="326" spans="1:9" x14ac:dyDescent="0.25">
      <c r="A326">
        <v>400669</v>
      </c>
      <c r="B326" t="s">
        <v>338</v>
      </c>
      <c r="C326" t="s">
        <v>1</v>
      </c>
      <c r="D326" s="72">
        <v>246.8822067656244</v>
      </c>
      <c r="F326" t="e">
        <f>Tabela1[[#This Row],[Coluna4]]-(Tabela1[[#This Row],[Coluna4]]*desconto)</f>
        <v>#REF!</v>
      </c>
      <c r="I326">
        <v>300.3</v>
      </c>
    </row>
    <row r="327" spans="1:9" x14ac:dyDescent="0.25">
      <c r="A327">
        <v>237727</v>
      </c>
      <c r="B327" t="s">
        <v>339</v>
      </c>
      <c r="C327" t="s">
        <v>4</v>
      </c>
      <c r="D327" s="72">
        <v>38.723428914666805</v>
      </c>
      <c r="F327" t="e">
        <f>Tabela1[[#This Row],[Coluna4]]-(Tabela1[[#This Row],[Coluna4]]*desconto)</f>
        <v>#REF!</v>
      </c>
      <c r="I327">
        <v>47.102000000000004</v>
      </c>
    </row>
    <row r="328" spans="1:9" x14ac:dyDescent="0.25">
      <c r="A328">
        <v>237719</v>
      </c>
      <c r="B328" t="s">
        <v>340</v>
      </c>
      <c r="C328" t="s">
        <v>4</v>
      </c>
      <c r="D328" s="72">
        <v>7.7772416783310261</v>
      </c>
      <c r="F328" t="e">
        <f>Tabela1[[#This Row],[Coluna4]]-(Tabela1[[#This Row],[Coluna4]]*desconto)</f>
        <v>#REF!</v>
      </c>
      <c r="I328">
        <v>9.4600000000000009</v>
      </c>
    </row>
    <row r="329" spans="1:9" x14ac:dyDescent="0.25">
      <c r="A329">
        <v>500884</v>
      </c>
      <c r="B329" t="s">
        <v>341</v>
      </c>
      <c r="C329" t="s">
        <v>4</v>
      </c>
      <c r="D329" s="72">
        <v>71.622969874862463</v>
      </c>
      <c r="F329" t="e">
        <f>Tabela1[[#This Row],[Coluna4]]-(Tabela1[[#This Row],[Coluna4]]*desconto)</f>
        <v>#REF!</v>
      </c>
      <c r="I329">
        <v>87.12</v>
      </c>
    </row>
    <row r="330" spans="1:9" x14ac:dyDescent="0.25">
      <c r="A330">
        <v>356865</v>
      </c>
      <c r="B330" t="s">
        <v>342</v>
      </c>
      <c r="C330" t="s">
        <v>4</v>
      </c>
      <c r="D330" s="72">
        <v>14.812932405937465</v>
      </c>
      <c r="F330" t="e">
        <f>Tabela1[[#This Row],[Coluna4]]-(Tabela1[[#This Row],[Coluna4]]*desconto)</f>
        <v>#REF!</v>
      </c>
      <c r="I330">
        <v>18.018000000000001</v>
      </c>
    </row>
    <row r="331" spans="1:9" x14ac:dyDescent="0.25">
      <c r="A331">
        <v>400374</v>
      </c>
      <c r="B331" t="s">
        <v>343</v>
      </c>
      <c r="C331" t="s">
        <v>4</v>
      </c>
      <c r="D331" s="72">
        <v>992.95480962877514</v>
      </c>
      <c r="F331" t="e">
        <f>Tabela1[[#This Row],[Coluna4]]-(Tabela1[[#This Row],[Coluna4]]*desconto)</f>
        <v>#REF!</v>
      </c>
      <c r="I331">
        <v>1207.8000000000002</v>
      </c>
    </row>
    <row r="332" spans="1:9" x14ac:dyDescent="0.25">
      <c r="A332">
        <v>273383</v>
      </c>
      <c r="B332" t="s">
        <v>344</v>
      </c>
      <c r="C332" t="s">
        <v>4</v>
      </c>
      <c r="D332" s="72">
        <v>286.09397411125622</v>
      </c>
      <c r="F332" t="e">
        <f>Tabela1[[#This Row],[Coluna4]]-(Tabela1[[#This Row],[Coluna4]]*desconto)</f>
        <v>#REF!</v>
      </c>
      <c r="I332">
        <v>347.99600000000004</v>
      </c>
    </row>
    <row r="333" spans="1:9" x14ac:dyDescent="0.25">
      <c r="A333">
        <v>273417</v>
      </c>
      <c r="B333" t="s">
        <v>345</v>
      </c>
      <c r="C333" t="s">
        <v>4</v>
      </c>
      <c r="D333" s="72">
        <v>480.54310267808609</v>
      </c>
      <c r="F333" t="e">
        <f>Tabela1[[#This Row],[Coluna4]]-(Tabela1[[#This Row],[Coluna4]]*desconto)</f>
        <v>#REF!</v>
      </c>
      <c r="I333">
        <v>584.51800000000003</v>
      </c>
    </row>
    <row r="334" spans="1:9" x14ac:dyDescent="0.25">
      <c r="A334">
        <v>273599</v>
      </c>
      <c r="B334" t="s">
        <v>346</v>
      </c>
      <c r="C334" t="s">
        <v>4</v>
      </c>
      <c r="D334" s="72">
        <v>710.53241705403343</v>
      </c>
      <c r="F334" t="e">
        <f>Tabela1[[#This Row],[Coluna4]]-(Tabela1[[#This Row],[Coluna4]]*desconto)</f>
        <v>#REF!</v>
      </c>
      <c r="I334">
        <v>864.2700000000001</v>
      </c>
    </row>
    <row r="335" spans="1:9" x14ac:dyDescent="0.25">
      <c r="A335">
        <v>377508</v>
      </c>
      <c r="B335" t="s">
        <v>347</v>
      </c>
      <c r="C335" t="s">
        <v>4</v>
      </c>
      <c r="D335" s="72">
        <v>1002.7034916395203</v>
      </c>
      <c r="F335" t="e">
        <f>Tabela1[[#This Row],[Coluna4]]-(Tabela1[[#This Row],[Coluna4]]*desconto)</f>
        <v>#REF!</v>
      </c>
      <c r="I335">
        <v>1219.6580000000001</v>
      </c>
    </row>
    <row r="336" spans="1:9" x14ac:dyDescent="0.25">
      <c r="A336">
        <v>293316</v>
      </c>
      <c r="B336" t="s">
        <v>348</v>
      </c>
      <c r="C336" t="s">
        <v>1</v>
      </c>
      <c r="D336" s="72">
        <v>1499.2803728009565</v>
      </c>
      <c r="F336" t="e">
        <f>Tabela1[[#This Row],[Coluna4]]-(Tabela1[[#This Row],[Coluna4]]*desconto)</f>
        <v>#REF!</v>
      </c>
      <c r="I336">
        <v>1823.6790000000003</v>
      </c>
    </row>
    <row r="337" spans="1:9" x14ac:dyDescent="0.25">
      <c r="A337">
        <v>375461</v>
      </c>
      <c r="B337" t="s">
        <v>349</v>
      </c>
      <c r="C337" t="s">
        <v>1</v>
      </c>
      <c r="D337" s="72">
        <v>1688.0231763689178</v>
      </c>
      <c r="F337" t="e">
        <f>Tabela1[[#This Row],[Coluna4]]-(Tabela1[[#This Row],[Coluna4]]*desconto)</f>
        <v>#REF!</v>
      </c>
      <c r="I337">
        <v>2053.2600000000002</v>
      </c>
    </row>
    <row r="338" spans="1:9" x14ac:dyDescent="0.25">
      <c r="A338">
        <v>288985</v>
      </c>
      <c r="B338" t="s">
        <v>350</v>
      </c>
      <c r="C338" t="s">
        <v>4</v>
      </c>
      <c r="D338" s="72">
        <v>94.37592343611928</v>
      </c>
      <c r="F338" t="e">
        <f>Tabela1[[#This Row],[Coluna4]]-(Tabela1[[#This Row],[Coluna4]]*desconto)</f>
        <v>#REF!</v>
      </c>
      <c r="I338">
        <v>114.79600000000001</v>
      </c>
    </row>
    <row r="339" spans="1:9" x14ac:dyDescent="0.25">
      <c r="A339">
        <v>270439</v>
      </c>
      <c r="B339" t="s">
        <v>351</v>
      </c>
      <c r="C339" t="s">
        <v>4</v>
      </c>
      <c r="D339" s="72">
        <v>263.21441429011958</v>
      </c>
      <c r="F339" t="e">
        <f>Tabela1[[#This Row],[Coluna4]]-(Tabela1[[#This Row],[Coluna4]]*desconto)</f>
        <v>#REF!</v>
      </c>
      <c r="I339">
        <v>320.16600000000005</v>
      </c>
    </row>
    <row r="340" spans="1:9" x14ac:dyDescent="0.25">
      <c r="A340">
        <v>270546</v>
      </c>
      <c r="B340" t="s">
        <v>352</v>
      </c>
      <c r="C340" t="s">
        <v>4</v>
      </c>
      <c r="D340" s="72">
        <v>389.36850895607051</v>
      </c>
      <c r="F340" t="e">
        <f>Tabela1[[#This Row],[Coluna4]]-(Tabela1[[#This Row],[Coluna4]]*desconto)</f>
        <v>#REF!</v>
      </c>
      <c r="I340">
        <v>473.61600000000004</v>
      </c>
    </row>
    <row r="341" spans="1:9" x14ac:dyDescent="0.25">
      <c r="A341">
        <v>270488</v>
      </c>
      <c r="B341" t="s">
        <v>353</v>
      </c>
      <c r="C341" t="s">
        <v>4</v>
      </c>
      <c r="D341" s="72">
        <v>290.2900672958441</v>
      </c>
      <c r="F341" t="e">
        <f>Tabela1[[#This Row],[Coluna4]]-(Tabela1[[#This Row],[Coluna4]]*desconto)</f>
        <v>#REF!</v>
      </c>
      <c r="I341">
        <v>353.1</v>
      </c>
    </row>
    <row r="342" spans="1:9" x14ac:dyDescent="0.25">
      <c r="A342">
        <v>375257</v>
      </c>
      <c r="B342" t="s">
        <v>354</v>
      </c>
      <c r="C342" t="s">
        <v>4</v>
      </c>
      <c r="D342" s="72">
        <v>479.91007137868706</v>
      </c>
      <c r="F342" t="e">
        <f>Tabela1[[#This Row],[Coluna4]]-(Tabela1[[#This Row],[Coluna4]]*desconto)</f>
        <v>#REF!</v>
      </c>
      <c r="I342">
        <v>583.74800000000005</v>
      </c>
    </row>
    <row r="343" spans="1:9" x14ac:dyDescent="0.25">
      <c r="A343">
        <v>400168</v>
      </c>
      <c r="B343" t="s">
        <v>355</v>
      </c>
      <c r="C343" t="s">
        <v>4</v>
      </c>
      <c r="D343" s="72">
        <v>305.66368456696352</v>
      </c>
      <c r="F343" t="e">
        <f>Tabela1[[#This Row],[Coluna4]]-(Tabela1[[#This Row],[Coluna4]]*desconto)</f>
        <v>#REF!</v>
      </c>
      <c r="I343">
        <v>371.8</v>
      </c>
    </row>
    <row r="344" spans="1:9" x14ac:dyDescent="0.25">
      <c r="A344">
        <v>374381</v>
      </c>
      <c r="B344" t="s">
        <v>356</v>
      </c>
      <c r="C344" t="s">
        <v>1</v>
      </c>
      <c r="D344" s="72">
        <v>244169.21548248566</v>
      </c>
      <c r="F344" t="e">
        <f>Tabela1[[#This Row],[Coluna4]]-(Tabela1[[#This Row],[Coluna4]]*desconto)</f>
        <v>#REF!</v>
      </c>
      <c r="I344">
        <v>297000</v>
      </c>
    </row>
    <row r="345" spans="1:9" x14ac:dyDescent="0.25">
      <c r="A345">
        <v>328658</v>
      </c>
      <c r="B345" t="s">
        <v>357</v>
      </c>
      <c r="C345" t="s">
        <v>4</v>
      </c>
      <c r="D345" s="72">
        <v>634839.9602544629</v>
      </c>
      <c r="F345" t="e">
        <f>Tabela1[[#This Row],[Coluna4]]-(Tabela1[[#This Row],[Coluna4]]*desconto)</f>
        <v>#REF!</v>
      </c>
      <c r="I345">
        <v>772200.00000000012</v>
      </c>
    </row>
    <row r="346" spans="1:9" x14ac:dyDescent="0.25">
      <c r="A346">
        <v>374382</v>
      </c>
      <c r="B346" t="s">
        <v>358</v>
      </c>
      <c r="C346" t="s">
        <v>1</v>
      </c>
      <c r="D346" s="72">
        <v>291212.48433211126</v>
      </c>
      <c r="F346" t="e">
        <f>Tabela1[[#This Row],[Coluna4]]-(Tabela1[[#This Row],[Coluna4]]*desconto)</f>
        <v>#REF!</v>
      </c>
      <c r="I346">
        <v>354222</v>
      </c>
    </row>
    <row r="347" spans="1:9" x14ac:dyDescent="0.25">
      <c r="A347">
        <v>374383</v>
      </c>
      <c r="B347" t="s">
        <v>359</v>
      </c>
      <c r="C347" t="s">
        <v>1</v>
      </c>
      <c r="D347" s="72">
        <v>329953.99985533237</v>
      </c>
      <c r="F347" t="e">
        <f>Tabela1[[#This Row],[Coluna4]]-(Tabela1[[#This Row],[Coluna4]]*desconto)</f>
        <v>#REF!</v>
      </c>
      <c r="I347">
        <v>401346.00000000006</v>
      </c>
    </row>
    <row r="348" spans="1:9" x14ac:dyDescent="0.25">
      <c r="A348">
        <v>328674</v>
      </c>
      <c r="B348" t="s">
        <v>360</v>
      </c>
      <c r="C348" t="s">
        <v>4</v>
      </c>
      <c r="D348" s="72">
        <v>428146.19769640011</v>
      </c>
      <c r="F348" t="e">
        <f>Tabela1[[#This Row],[Coluna4]]-(Tabela1[[#This Row],[Coluna4]]*desconto)</f>
        <v>#REF!</v>
      </c>
      <c r="I348">
        <v>520784.00000000006</v>
      </c>
    </row>
    <row r="349" spans="1:9" x14ac:dyDescent="0.25">
      <c r="A349">
        <v>327809</v>
      </c>
      <c r="B349" t="s">
        <v>361</v>
      </c>
      <c r="C349" t="s">
        <v>4</v>
      </c>
      <c r="D349" s="72">
        <v>35766.268416045583</v>
      </c>
      <c r="F349" t="e">
        <f>Tabela1[[#This Row],[Coluna4]]-(Tabela1[[#This Row],[Coluna4]]*desconto)</f>
        <v>#REF!</v>
      </c>
      <c r="I349">
        <v>43505</v>
      </c>
    </row>
    <row r="350" spans="1:9" x14ac:dyDescent="0.25">
      <c r="A350">
        <v>289371</v>
      </c>
      <c r="B350" t="s">
        <v>362</v>
      </c>
      <c r="C350" t="s">
        <v>4</v>
      </c>
      <c r="D350" s="72">
        <v>23263.900252914609</v>
      </c>
      <c r="F350" t="e">
        <f>Tabela1[[#This Row],[Coluna4]]-(Tabela1[[#This Row],[Coluna4]]*desconto)</f>
        <v>#REF!</v>
      </c>
      <c r="I350">
        <v>28297.500000000004</v>
      </c>
    </row>
    <row r="351" spans="1:9" x14ac:dyDescent="0.25">
      <c r="A351">
        <v>400737</v>
      </c>
      <c r="B351" t="s">
        <v>363</v>
      </c>
      <c r="C351" t="s">
        <v>1</v>
      </c>
      <c r="D351" s="72">
        <v>56249.352603742998</v>
      </c>
      <c r="F351" t="e">
        <f>Tabela1[[#This Row],[Coluna4]]-(Tabela1[[#This Row],[Coluna4]]*desconto)</f>
        <v>#REF!</v>
      </c>
      <c r="I351">
        <v>68420</v>
      </c>
    </row>
    <row r="352" spans="1:9" x14ac:dyDescent="0.25">
      <c r="A352">
        <v>214650</v>
      </c>
      <c r="B352" t="s">
        <v>364</v>
      </c>
      <c r="C352" t="s">
        <v>4</v>
      </c>
      <c r="D352" s="72">
        <v>975.00385063867395</v>
      </c>
      <c r="F352" t="e">
        <f>Tabela1[[#This Row],[Coluna4]]-(Tabela1[[#This Row],[Coluna4]]*desconto)</f>
        <v>#REF!</v>
      </c>
      <c r="I352">
        <v>1185.9650000000001</v>
      </c>
    </row>
    <row r="353" spans="1:9" x14ac:dyDescent="0.25">
      <c r="A353">
        <v>376524</v>
      </c>
      <c r="B353" t="s">
        <v>365</v>
      </c>
      <c r="C353" t="s">
        <v>4</v>
      </c>
      <c r="D353" s="72">
        <v>599.34499096673107</v>
      </c>
      <c r="F353" t="e">
        <f>Tabela1[[#This Row],[Coluna4]]-(Tabela1[[#This Row],[Coluna4]]*desconto)</f>
        <v>#REF!</v>
      </c>
      <c r="I353">
        <v>729.02500000000009</v>
      </c>
    </row>
    <row r="354" spans="1:9" x14ac:dyDescent="0.25">
      <c r="A354">
        <v>214643</v>
      </c>
      <c r="B354" t="s">
        <v>366</v>
      </c>
      <c r="C354" t="s">
        <v>4</v>
      </c>
      <c r="D354" s="72">
        <v>681.9013157126426</v>
      </c>
      <c r="F354" t="e">
        <f>Tabela1[[#This Row],[Coluna4]]-(Tabela1[[#This Row],[Coluna4]]*desconto)</f>
        <v>#REF!</v>
      </c>
      <c r="I354">
        <v>829.44400000000007</v>
      </c>
    </row>
    <row r="355" spans="1:9" x14ac:dyDescent="0.25">
      <c r="A355">
        <v>376527</v>
      </c>
      <c r="B355" t="s">
        <v>367</v>
      </c>
      <c r="C355" t="s">
        <v>4</v>
      </c>
      <c r="D355" s="72">
        <v>955.43414018296653</v>
      </c>
      <c r="F355" t="e">
        <f>Tabela1[[#This Row],[Coluna4]]-(Tabela1[[#This Row],[Coluna4]]*desconto)</f>
        <v>#REF!</v>
      </c>
      <c r="I355">
        <v>1162.1610000000001</v>
      </c>
    </row>
    <row r="356" spans="1:9" x14ac:dyDescent="0.25">
      <c r="A356">
        <v>400054</v>
      </c>
      <c r="B356" t="s">
        <v>368</v>
      </c>
      <c r="C356" t="s">
        <v>4</v>
      </c>
      <c r="D356" s="72">
        <v>14.469286843406559</v>
      </c>
      <c r="F356" t="e">
        <f>Tabela1[[#This Row],[Coluna4]]-(Tabela1[[#This Row],[Coluna4]]*desconto)</f>
        <v>#REF!</v>
      </c>
      <c r="I356">
        <v>17.600000000000001</v>
      </c>
    </row>
    <row r="357" spans="1:9" x14ac:dyDescent="0.25">
      <c r="A357">
        <v>400055</v>
      </c>
      <c r="B357" t="s">
        <v>369</v>
      </c>
      <c r="C357" t="s">
        <v>4</v>
      </c>
      <c r="D357" s="72">
        <v>28.938573686813118</v>
      </c>
      <c r="F357" t="e">
        <f>Tabela1[[#This Row],[Coluna4]]-(Tabela1[[#This Row],[Coluna4]]*desconto)</f>
        <v>#REF!</v>
      </c>
      <c r="I357">
        <v>35.200000000000003</v>
      </c>
    </row>
    <row r="358" spans="1:9" x14ac:dyDescent="0.25">
      <c r="A358">
        <v>296806</v>
      </c>
      <c r="B358" t="s">
        <v>370</v>
      </c>
      <c r="C358" t="s">
        <v>4</v>
      </c>
      <c r="D358" s="72">
        <v>26.361231967831323</v>
      </c>
      <c r="F358" t="e">
        <f>Tabela1[[#This Row],[Coluna4]]-(Tabela1[[#This Row],[Coluna4]]*desconto)</f>
        <v>#REF!</v>
      </c>
      <c r="I358">
        <v>32.064999999999998</v>
      </c>
    </row>
    <row r="359" spans="1:9" x14ac:dyDescent="0.25">
      <c r="A359">
        <v>400467</v>
      </c>
      <c r="B359" t="s">
        <v>371</v>
      </c>
      <c r="C359" t="s">
        <v>4</v>
      </c>
      <c r="D359" s="72">
        <v>3.6806248407915434</v>
      </c>
      <c r="F359" t="e">
        <f>Tabela1[[#This Row],[Coluna4]]-(Tabela1[[#This Row],[Coluna4]]*desconto)</f>
        <v>#REF!</v>
      </c>
      <c r="I359">
        <v>4.4770000000000003</v>
      </c>
    </row>
    <row r="360" spans="1:9" x14ac:dyDescent="0.25">
      <c r="A360">
        <v>79152</v>
      </c>
      <c r="B360" t="s">
        <v>372</v>
      </c>
      <c r="C360" t="s">
        <v>373</v>
      </c>
      <c r="D360" s="72">
        <v>31.741998012723144</v>
      </c>
      <c r="F360" t="e">
        <f>Tabela1[[#This Row],[Coluna4]]-(Tabela1[[#This Row],[Coluna4]]*desconto)</f>
        <v>#REF!</v>
      </c>
      <c r="I360">
        <v>38.610000000000007</v>
      </c>
    </row>
    <row r="361" spans="1:9" x14ac:dyDescent="0.25">
      <c r="A361">
        <v>400408</v>
      </c>
      <c r="B361" t="s">
        <v>374</v>
      </c>
      <c r="C361" t="s">
        <v>4</v>
      </c>
      <c r="D361" s="72">
        <v>17.941915685824135</v>
      </c>
      <c r="F361" t="e">
        <f>Tabela1[[#This Row],[Coluna4]]-(Tabela1[[#This Row],[Coluna4]]*desconto)</f>
        <v>#REF!</v>
      </c>
      <c r="I361">
        <v>21.824000000000002</v>
      </c>
    </row>
    <row r="362" spans="1:9" x14ac:dyDescent="0.25">
      <c r="A362">
        <v>400250</v>
      </c>
      <c r="B362" t="s">
        <v>375</v>
      </c>
      <c r="C362" t="s">
        <v>4</v>
      </c>
      <c r="D362" s="72">
        <v>21.830536524989647</v>
      </c>
      <c r="F362" t="e">
        <f>Tabela1[[#This Row],[Coluna4]]-(Tabela1[[#This Row],[Coluna4]]*desconto)</f>
        <v>#REF!</v>
      </c>
      <c r="I362">
        <v>26.554000000000002</v>
      </c>
    </row>
    <row r="363" spans="1:9" x14ac:dyDescent="0.25">
      <c r="A363">
        <v>400251</v>
      </c>
      <c r="B363" t="s">
        <v>376</v>
      </c>
      <c r="C363" t="s">
        <v>4</v>
      </c>
      <c r="D363" s="72">
        <v>14.270334149309718</v>
      </c>
      <c r="F363" t="e">
        <f>Tabela1[[#This Row],[Coluna4]]-(Tabela1[[#This Row],[Coluna4]]*desconto)</f>
        <v>#REF!</v>
      </c>
      <c r="I363">
        <v>17.358000000000001</v>
      </c>
    </row>
    <row r="364" spans="1:9" x14ac:dyDescent="0.25">
      <c r="A364">
        <v>236802</v>
      </c>
      <c r="B364" t="s">
        <v>377</v>
      </c>
      <c r="C364" t="s">
        <v>4</v>
      </c>
      <c r="D364" s="72">
        <v>15.418833792505115</v>
      </c>
      <c r="F364" t="e">
        <f>Tabela1[[#This Row],[Coluna4]]-(Tabela1[[#This Row],[Coluna4]]*desconto)</f>
        <v>#REF!</v>
      </c>
      <c r="I364">
        <v>18.755000000000003</v>
      </c>
    </row>
    <row r="365" spans="1:9" x14ac:dyDescent="0.25">
      <c r="A365">
        <v>236810</v>
      </c>
      <c r="B365" t="s">
        <v>378</v>
      </c>
      <c r="C365" t="s">
        <v>4</v>
      </c>
      <c r="D365" s="72">
        <v>11.304130346411375</v>
      </c>
      <c r="F365" t="e">
        <f>Tabela1[[#This Row],[Coluna4]]-(Tabela1[[#This Row],[Coluna4]]*desconto)</f>
        <v>#REF!</v>
      </c>
      <c r="I365">
        <v>13.750000000000002</v>
      </c>
    </row>
    <row r="366" spans="1:9" x14ac:dyDescent="0.25">
      <c r="A366">
        <v>236828</v>
      </c>
      <c r="B366" t="s">
        <v>379</v>
      </c>
      <c r="C366" t="s">
        <v>4</v>
      </c>
      <c r="D366" s="72">
        <v>11.204653999362954</v>
      </c>
      <c r="F366" t="e">
        <f>Tabela1[[#This Row],[Coluna4]]-(Tabela1[[#This Row],[Coluna4]]*desconto)</f>
        <v>#REF!</v>
      </c>
      <c r="I366">
        <v>13.629000000000001</v>
      </c>
    </row>
    <row r="367" spans="1:9" x14ac:dyDescent="0.25">
      <c r="A367">
        <v>236836</v>
      </c>
      <c r="B367" t="s">
        <v>380</v>
      </c>
      <c r="C367" t="s">
        <v>4</v>
      </c>
      <c r="D367" s="72">
        <v>16.965238823894193</v>
      </c>
      <c r="F367" t="e">
        <f>Tabela1[[#This Row],[Coluna4]]-(Tabela1[[#This Row],[Coluna4]]*desconto)</f>
        <v>#REF!</v>
      </c>
      <c r="I367">
        <v>20.636000000000003</v>
      </c>
    </row>
    <row r="368" spans="1:9" x14ac:dyDescent="0.25">
      <c r="A368">
        <v>236844</v>
      </c>
      <c r="B368" t="s">
        <v>381</v>
      </c>
      <c r="C368" t="s">
        <v>4</v>
      </c>
      <c r="D368" s="72">
        <v>17.661573253233133</v>
      </c>
      <c r="F368" t="e">
        <f>Tabela1[[#This Row],[Coluna4]]-(Tabela1[[#This Row],[Coluna4]]*desconto)</f>
        <v>#REF!</v>
      </c>
      <c r="I368">
        <v>21.483000000000004</v>
      </c>
    </row>
    <row r="369" spans="1:9" x14ac:dyDescent="0.25">
      <c r="A369">
        <v>236851</v>
      </c>
      <c r="B369" t="s">
        <v>382</v>
      </c>
      <c r="C369" t="s">
        <v>4</v>
      </c>
      <c r="D369" s="72">
        <v>20.284131493600569</v>
      </c>
      <c r="F369" t="e">
        <f>Tabela1[[#This Row],[Coluna4]]-(Tabela1[[#This Row],[Coluna4]]*desconto)</f>
        <v>#REF!</v>
      </c>
      <c r="I369">
        <v>24.673000000000002</v>
      </c>
    </row>
    <row r="370" spans="1:9" x14ac:dyDescent="0.25">
      <c r="A370">
        <v>236869</v>
      </c>
      <c r="B370" t="s">
        <v>383</v>
      </c>
      <c r="C370" t="s">
        <v>4</v>
      </c>
      <c r="D370" s="72">
        <v>20.510214100528795</v>
      </c>
      <c r="F370" t="e">
        <f>Tabela1[[#This Row],[Coluna4]]-(Tabela1[[#This Row],[Coluna4]]*desconto)</f>
        <v>#REF!</v>
      </c>
      <c r="I370">
        <v>24.948</v>
      </c>
    </row>
    <row r="371" spans="1:9" x14ac:dyDescent="0.25">
      <c r="A371">
        <v>236877</v>
      </c>
      <c r="B371" t="s">
        <v>384</v>
      </c>
      <c r="C371" t="s">
        <v>4</v>
      </c>
      <c r="D371" s="72">
        <v>20.383607840648988</v>
      </c>
      <c r="F371" t="e">
        <f>Tabela1[[#This Row],[Coluna4]]-(Tabela1[[#This Row],[Coluna4]]*desconto)</f>
        <v>#REF!</v>
      </c>
      <c r="I371">
        <v>24.794</v>
      </c>
    </row>
    <row r="372" spans="1:9" x14ac:dyDescent="0.25">
      <c r="A372">
        <v>236885</v>
      </c>
      <c r="B372" t="s">
        <v>385</v>
      </c>
      <c r="C372" t="s">
        <v>4</v>
      </c>
      <c r="D372" s="72">
        <v>20.464997579143152</v>
      </c>
      <c r="F372" t="e">
        <f>Tabela1[[#This Row],[Coluna4]]-(Tabela1[[#This Row],[Coluna4]]*desconto)</f>
        <v>#REF!</v>
      </c>
      <c r="I372">
        <v>24.893000000000001</v>
      </c>
    </row>
    <row r="373" spans="1:9" x14ac:dyDescent="0.25">
      <c r="A373">
        <v>236893</v>
      </c>
      <c r="B373" t="s">
        <v>386</v>
      </c>
      <c r="C373" t="s">
        <v>4</v>
      </c>
      <c r="D373" s="72">
        <v>21.125158791373575</v>
      </c>
      <c r="F373" t="e">
        <f>Tabela1[[#This Row],[Coluna4]]-(Tabela1[[#This Row],[Coluna4]]*desconto)</f>
        <v>#REF!</v>
      </c>
      <c r="I373">
        <v>25.696000000000002</v>
      </c>
    </row>
    <row r="374" spans="1:9" x14ac:dyDescent="0.25">
      <c r="A374">
        <v>236901</v>
      </c>
      <c r="B374" t="s">
        <v>387</v>
      </c>
      <c r="C374" t="s">
        <v>4</v>
      </c>
      <c r="D374" s="72">
        <v>25.167515803250282</v>
      </c>
      <c r="F374" t="e">
        <f>Tabela1[[#This Row],[Coluna4]]-(Tabela1[[#This Row],[Coluna4]]*desconto)</f>
        <v>#REF!</v>
      </c>
      <c r="I374">
        <v>30.613</v>
      </c>
    </row>
    <row r="375" spans="1:9" x14ac:dyDescent="0.25">
      <c r="A375">
        <v>236919</v>
      </c>
      <c r="B375" t="s">
        <v>388</v>
      </c>
      <c r="C375" t="s">
        <v>4</v>
      </c>
      <c r="D375" s="72">
        <v>24.923346587767799</v>
      </c>
      <c r="F375" t="e">
        <f>Tabela1[[#This Row],[Coluna4]]-(Tabela1[[#This Row],[Coluna4]]*desconto)</f>
        <v>#REF!</v>
      </c>
      <c r="I375">
        <v>30.316000000000003</v>
      </c>
    </row>
    <row r="376" spans="1:9" x14ac:dyDescent="0.25">
      <c r="A376">
        <v>236927</v>
      </c>
      <c r="B376" t="s">
        <v>389</v>
      </c>
      <c r="C376" t="s">
        <v>4</v>
      </c>
      <c r="D376" s="72">
        <v>26.985219962953234</v>
      </c>
      <c r="F376" t="e">
        <f>Tabela1[[#This Row],[Coluna4]]-(Tabela1[[#This Row],[Coluna4]]*desconto)</f>
        <v>#REF!</v>
      </c>
      <c r="I376">
        <v>32.824000000000005</v>
      </c>
    </row>
    <row r="377" spans="1:9" x14ac:dyDescent="0.25">
      <c r="A377">
        <v>236935</v>
      </c>
      <c r="B377" t="s">
        <v>390</v>
      </c>
      <c r="C377" t="s">
        <v>4</v>
      </c>
      <c r="D377" s="72">
        <v>26.325058750722807</v>
      </c>
      <c r="F377" t="e">
        <f>Tabela1[[#This Row],[Coluna4]]-(Tabela1[[#This Row],[Coluna4]]*desconto)</f>
        <v>#REF!</v>
      </c>
      <c r="I377">
        <v>32.021000000000001</v>
      </c>
    </row>
    <row r="378" spans="1:9" x14ac:dyDescent="0.25">
      <c r="A378">
        <v>236943</v>
      </c>
      <c r="B378" t="s">
        <v>391</v>
      </c>
      <c r="C378" t="s">
        <v>4</v>
      </c>
      <c r="D378" s="72">
        <v>30.557325152419228</v>
      </c>
      <c r="F378" t="e">
        <f>Tabela1[[#This Row],[Coluna4]]-(Tabela1[[#This Row],[Coluna4]]*desconto)</f>
        <v>#REF!</v>
      </c>
      <c r="I378">
        <v>37.169000000000004</v>
      </c>
    </row>
    <row r="379" spans="1:9" x14ac:dyDescent="0.25">
      <c r="A379">
        <v>236950</v>
      </c>
      <c r="B379" t="s">
        <v>392</v>
      </c>
      <c r="C379" t="s">
        <v>4</v>
      </c>
      <c r="D379" s="72">
        <v>30.891927410673002</v>
      </c>
      <c r="F379" t="e">
        <f>Tabela1[[#This Row],[Coluna4]]-(Tabela1[[#This Row],[Coluna4]]*desconto)</f>
        <v>#REF!</v>
      </c>
      <c r="I379">
        <v>37.576000000000001</v>
      </c>
    </row>
    <row r="380" spans="1:9" x14ac:dyDescent="0.25">
      <c r="A380">
        <v>236968</v>
      </c>
      <c r="B380" t="s">
        <v>393</v>
      </c>
      <c r="C380" t="s">
        <v>4</v>
      </c>
      <c r="D380" s="72">
        <v>31.696781491337489</v>
      </c>
      <c r="F380" t="e">
        <f>Tabela1[[#This Row],[Coluna4]]-(Tabela1[[#This Row],[Coluna4]]*desconto)</f>
        <v>#REF!</v>
      </c>
      <c r="I380">
        <v>38.555</v>
      </c>
    </row>
    <row r="381" spans="1:9" x14ac:dyDescent="0.25">
      <c r="A381">
        <v>236976</v>
      </c>
      <c r="B381" t="s">
        <v>394</v>
      </c>
      <c r="C381" t="s">
        <v>4</v>
      </c>
      <c r="D381" s="72">
        <v>31.380265841637978</v>
      </c>
      <c r="F381" t="e">
        <f>Tabela1[[#This Row],[Coluna4]]-(Tabela1[[#This Row],[Coluna4]]*desconto)</f>
        <v>#REF!</v>
      </c>
      <c r="I381">
        <v>38.170000000000009</v>
      </c>
    </row>
    <row r="382" spans="1:9" x14ac:dyDescent="0.25">
      <c r="A382">
        <v>236984</v>
      </c>
      <c r="B382" t="s">
        <v>395</v>
      </c>
      <c r="C382" t="s">
        <v>4</v>
      </c>
      <c r="D382" s="72">
        <v>36.335996585504716</v>
      </c>
      <c r="F382" t="e">
        <f>Tabela1[[#This Row],[Coluna4]]-(Tabela1[[#This Row],[Coluna4]]*desconto)</f>
        <v>#REF!</v>
      </c>
      <c r="I382">
        <v>44.198</v>
      </c>
    </row>
    <row r="383" spans="1:9" x14ac:dyDescent="0.25">
      <c r="A383">
        <v>236985</v>
      </c>
      <c r="B383" t="s">
        <v>396</v>
      </c>
      <c r="C383" t="s">
        <v>4</v>
      </c>
      <c r="D383" s="72">
        <v>35.160367029477939</v>
      </c>
      <c r="F383" t="e">
        <f>Tabela1[[#This Row],[Coluna4]]-(Tabela1[[#This Row],[Coluna4]]*desconto)</f>
        <v>#REF!</v>
      </c>
      <c r="I383">
        <v>42.768000000000008</v>
      </c>
    </row>
    <row r="384" spans="1:9" x14ac:dyDescent="0.25">
      <c r="A384">
        <v>236992</v>
      </c>
      <c r="B384" t="s">
        <v>397</v>
      </c>
      <c r="C384" t="s">
        <v>4</v>
      </c>
      <c r="D384" s="72">
        <v>22.210355304629068</v>
      </c>
      <c r="F384" t="e">
        <f>Tabela1[[#This Row],[Coluna4]]-(Tabela1[[#This Row],[Coluna4]]*desconto)</f>
        <v>#REF!</v>
      </c>
      <c r="I384">
        <v>27.016000000000002</v>
      </c>
    </row>
    <row r="385" spans="1:9" x14ac:dyDescent="0.25">
      <c r="A385">
        <v>237016</v>
      </c>
      <c r="B385" t="s">
        <v>398</v>
      </c>
      <c r="C385" t="s">
        <v>4</v>
      </c>
      <c r="D385" s="72">
        <v>23.530677729089916</v>
      </c>
      <c r="F385" t="e">
        <f>Tabela1[[#This Row],[Coluna4]]-(Tabela1[[#This Row],[Coluna4]]*desconto)</f>
        <v>#REF!</v>
      </c>
      <c r="I385">
        <v>28.622000000000003</v>
      </c>
    </row>
    <row r="386" spans="1:9" x14ac:dyDescent="0.25">
      <c r="A386" t="s">
        <v>399</v>
      </c>
      <c r="B386" t="s">
        <v>400</v>
      </c>
      <c r="C386" t="s">
        <v>4</v>
      </c>
      <c r="D386" s="72">
        <v>0</v>
      </c>
      <c r="F386" t="e">
        <f>Tabela1[[#This Row],[Coluna4]]-(Tabela1[[#This Row],[Coluna4]]*desconto)</f>
        <v>#REF!</v>
      </c>
      <c r="I386">
        <v>0</v>
      </c>
    </row>
    <row r="387" spans="1:9" x14ac:dyDescent="0.25">
      <c r="A387">
        <v>375058</v>
      </c>
      <c r="B387" t="s">
        <v>401</v>
      </c>
      <c r="C387" t="s">
        <v>10</v>
      </c>
      <c r="D387" s="72">
        <v>17.679659861787389</v>
      </c>
      <c r="F387" t="e">
        <f>Tabela1[[#This Row],[Coluna4]]-(Tabela1[[#This Row],[Coluna4]]*desconto)</f>
        <v>#REF!</v>
      </c>
      <c r="I387">
        <v>21.505000000000003</v>
      </c>
    </row>
    <row r="388" spans="1:9" x14ac:dyDescent="0.25">
      <c r="A388">
        <v>375056</v>
      </c>
      <c r="B388" t="s">
        <v>402</v>
      </c>
      <c r="C388" t="s">
        <v>10</v>
      </c>
      <c r="D388" s="72">
        <v>34.138473646162353</v>
      </c>
      <c r="F388" t="e">
        <f>Tabela1[[#This Row],[Coluna4]]-(Tabela1[[#This Row],[Coluna4]]*desconto)</f>
        <v>#REF!</v>
      </c>
      <c r="I388">
        <v>41.525000000000006</v>
      </c>
    </row>
    <row r="389" spans="1:9" x14ac:dyDescent="0.25">
      <c r="A389">
        <v>39586</v>
      </c>
      <c r="B389" t="s">
        <v>403</v>
      </c>
      <c r="C389" t="s">
        <v>4</v>
      </c>
      <c r="D389" s="72">
        <v>15.825782484975923</v>
      </c>
      <c r="F389" t="e">
        <f>Tabela1[[#This Row],[Coluna4]]-(Tabela1[[#This Row],[Coluna4]]*desconto)</f>
        <v>#REF!</v>
      </c>
      <c r="I389">
        <v>19.25</v>
      </c>
    </row>
    <row r="390" spans="1:9" x14ac:dyDescent="0.25">
      <c r="A390">
        <v>19745</v>
      </c>
      <c r="B390" t="s">
        <v>404</v>
      </c>
      <c r="C390" t="s">
        <v>164</v>
      </c>
      <c r="D390" s="72">
        <v>5.0642503951922953</v>
      </c>
      <c r="F390" t="e">
        <f>Tabela1[[#This Row],[Coluna4]]-(Tabela1[[#This Row],[Coluna4]]*desconto)</f>
        <v>#REF!</v>
      </c>
      <c r="I390">
        <v>6.16</v>
      </c>
    </row>
    <row r="391" spans="1:9" x14ac:dyDescent="0.25">
      <c r="A391">
        <v>364562</v>
      </c>
      <c r="B391" t="s">
        <v>405</v>
      </c>
      <c r="C391" t="s">
        <v>4</v>
      </c>
      <c r="D391" s="72">
        <v>37.077547536229304</v>
      </c>
      <c r="F391" t="e">
        <f>Tabela1[[#This Row],[Coluna4]]-(Tabela1[[#This Row],[Coluna4]]*desconto)</f>
        <v>#REF!</v>
      </c>
      <c r="I391">
        <v>45.1</v>
      </c>
    </row>
    <row r="392" spans="1:9" x14ac:dyDescent="0.25">
      <c r="A392">
        <v>378858</v>
      </c>
      <c r="B392" t="s">
        <v>406</v>
      </c>
      <c r="C392" t="s">
        <v>4</v>
      </c>
      <c r="D392" s="72">
        <v>436.24899832870773</v>
      </c>
      <c r="F392" t="e">
        <f>Tabela1[[#This Row],[Coluna4]]-(Tabela1[[#This Row],[Coluna4]]*desconto)</f>
        <v>#REF!</v>
      </c>
      <c r="I392">
        <v>530.64</v>
      </c>
    </row>
    <row r="393" spans="1:9" x14ac:dyDescent="0.25">
      <c r="A393">
        <v>400229</v>
      </c>
      <c r="B393" t="s">
        <v>407</v>
      </c>
      <c r="C393" t="s">
        <v>4</v>
      </c>
      <c r="D393" s="72">
        <v>38.488303003461453</v>
      </c>
      <c r="F393" t="e">
        <f>Tabela1[[#This Row],[Coluna4]]-(Tabela1[[#This Row],[Coluna4]]*desconto)</f>
        <v>#REF!</v>
      </c>
      <c r="I393">
        <v>46.81600000000001</v>
      </c>
    </row>
    <row r="394" spans="1:9" x14ac:dyDescent="0.25">
      <c r="A394">
        <v>500408</v>
      </c>
      <c r="B394" t="s">
        <v>408</v>
      </c>
      <c r="C394" t="s">
        <v>168</v>
      </c>
      <c r="D394" s="72">
        <v>76.687220270054752</v>
      </c>
      <c r="F394" t="e">
        <f>Tabela1[[#This Row],[Coluna4]]-(Tabela1[[#This Row],[Coluna4]]*desconto)</f>
        <v>#REF!</v>
      </c>
      <c r="I394">
        <v>93.28</v>
      </c>
    </row>
    <row r="395" spans="1:9" x14ac:dyDescent="0.25">
      <c r="A395">
        <v>83071</v>
      </c>
      <c r="B395" t="s">
        <v>409</v>
      </c>
      <c r="C395" t="s">
        <v>43</v>
      </c>
      <c r="D395" s="72">
        <v>367.51988582252659</v>
      </c>
      <c r="F395" t="e">
        <f>Tabela1[[#This Row],[Coluna4]]-(Tabela1[[#This Row],[Coluna4]]*desconto)</f>
        <v>#REF!</v>
      </c>
      <c r="I395">
        <v>447.04</v>
      </c>
    </row>
    <row r="396" spans="1:9" x14ac:dyDescent="0.25">
      <c r="A396">
        <v>83072</v>
      </c>
      <c r="B396" t="s">
        <v>410</v>
      </c>
      <c r="C396" t="s">
        <v>43</v>
      </c>
      <c r="D396" s="72">
        <v>403.69310293104297</v>
      </c>
      <c r="F396" t="e">
        <f>Tabela1[[#This Row],[Coluna4]]-(Tabela1[[#This Row],[Coluna4]]*desconto)</f>
        <v>#REF!</v>
      </c>
      <c r="I396">
        <v>491.04</v>
      </c>
    </row>
    <row r="397" spans="1:9" x14ac:dyDescent="0.25">
      <c r="A397">
        <v>400377</v>
      </c>
      <c r="B397" t="s">
        <v>411</v>
      </c>
      <c r="C397" t="s">
        <v>164</v>
      </c>
      <c r="D397" s="72">
        <v>3.0747234542238937</v>
      </c>
      <c r="F397" t="e">
        <f>Tabela1[[#This Row],[Coluna4]]-(Tabela1[[#This Row],[Coluna4]]*desconto)</f>
        <v>#REF!</v>
      </c>
      <c r="I397">
        <v>3.74</v>
      </c>
    </row>
    <row r="398" spans="1:9" x14ac:dyDescent="0.25">
      <c r="A398">
        <v>500228</v>
      </c>
      <c r="B398" t="s">
        <v>412</v>
      </c>
      <c r="C398" t="s">
        <v>168</v>
      </c>
      <c r="D398" s="72">
        <v>22.264615130291844</v>
      </c>
      <c r="F398" t="e">
        <f>Tabela1[[#This Row],[Coluna4]]-(Tabela1[[#This Row],[Coluna4]]*desconto)</f>
        <v>#REF!</v>
      </c>
      <c r="I398">
        <v>27.082000000000004</v>
      </c>
    </row>
    <row r="399" spans="1:9" x14ac:dyDescent="0.25">
      <c r="A399">
        <v>500601</v>
      </c>
      <c r="B399" t="s">
        <v>413</v>
      </c>
      <c r="C399" t="s">
        <v>168</v>
      </c>
      <c r="D399" s="72">
        <v>8.7720051488152251</v>
      </c>
      <c r="F399" t="e">
        <f>Tabela1[[#This Row],[Coluna4]]-(Tabela1[[#This Row],[Coluna4]]*desconto)</f>
        <v>#REF!</v>
      </c>
      <c r="I399">
        <v>10.67</v>
      </c>
    </row>
    <row r="400" spans="1:9" x14ac:dyDescent="0.25">
      <c r="A400">
        <v>400617</v>
      </c>
      <c r="B400" t="s">
        <v>414</v>
      </c>
      <c r="C400" t="s">
        <v>1</v>
      </c>
      <c r="D400" s="72">
        <v>10.010937834781913</v>
      </c>
      <c r="F400" t="e">
        <f>Tabela1[[#This Row],[Coluna4]]-(Tabela1[[#This Row],[Coluna4]]*desconto)</f>
        <v>#REF!</v>
      </c>
      <c r="I400">
        <v>12.177000000000001</v>
      </c>
    </row>
    <row r="401" spans="1:9" x14ac:dyDescent="0.25">
      <c r="A401">
        <v>500328</v>
      </c>
      <c r="B401" t="s">
        <v>415</v>
      </c>
      <c r="C401" t="s">
        <v>1</v>
      </c>
      <c r="D401" s="72">
        <v>9.9476347048420095</v>
      </c>
      <c r="F401" t="e">
        <f>Tabela1[[#This Row],[Coluna4]]-(Tabela1[[#This Row],[Coluna4]]*desconto)</f>
        <v>#REF!</v>
      </c>
      <c r="I401">
        <v>12.100000000000001</v>
      </c>
    </row>
    <row r="402" spans="1:9" x14ac:dyDescent="0.25">
      <c r="A402">
        <v>400619</v>
      </c>
      <c r="B402" t="s">
        <v>416</v>
      </c>
      <c r="C402" t="s">
        <v>1</v>
      </c>
      <c r="D402" s="72">
        <v>39.510196386777039</v>
      </c>
      <c r="F402" t="e">
        <f>Tabela1[[#This Row],[Coluna4]]-(Tabela1[[#This Row],[Coluna4]]*desconto)</f>
        <v>#REF!</v>
      </c>
      <c r="I402">
        <v>48.059000000000005</v>
      </c>
    </row>
    <row r="403" spans="1:9" x14ac:dyDescent="0.25">
      <c r="A403">
        <v>500331</v>
      </c>
      <c r="B403" t="s">
        <v>417</v>
      </c>
      <c r="C403" t="s">
        <v>1</v>
      </c>
      <c r="D403" s="72">
        <v>10.372670005867077</v>
      </c>
      <c r="F403" t="e">
        <f>Tabela1[[#This Row],[Coluna4]]-(Tabela1[[#This Row],[Coluna4]]*desconto)</f>
        <v>#REF!</v>
      </c>
      <c r="I403">
        <v>12.617000000000001</v>
      </c>
    </row>
    <row r="404" spans="1:9" x14ac:dyDescent="0.25">
      <c r="A404">
        <v>400620</v>
      </c>
      <c r="B404" t="s">
        <v>418</v>
      </c>
      <c r="C404" t="s">
        <v>1</v>
      </c>
      <c r="D404" s="72">
        <v>39.510196386777039</v>
      </c>
      <c r="F404" t="e">
        <f>Tabela1[[#This Row],[Coluna4]]-(Tabela1[[#This Row],[Coluna4]]*desconto)</f>
        <v>#REF!</v>
      </c>
      <c r="I404">
        <v>48.059000000000005</v>
      </c>
    </row>
    <row r="405" spans="1:9" x14ac:dyDescent="0.25">
      <c r="A405">
        <v>400621</v>
      </c>
      <c r="B405" t="s">
        <v>419</v>
      </c>
      <c r="C405" t="s">
        <v>1</v>
      </c>
      <c r="D405" s="72">
        <v>10.372670005867077</v>
      </c>
      <c r="F405" t="e">
        <f>Tabela1[[#This Row],[Coluna4]]-(Tabela1[[#This Row],[Coluna4]]*desconto)</f>
        <v>#REF!</v>
      </c>
      <c r="I405">
        <v>12.617000000000001</v>
      </c>
    </row>
    <row r="406" spans="1:9" x14ac:dyDescent="0.25">
      <c r="A406">
        <v>400053</v>
      </c>
      <c r="B406" t="s">
        <v>420</v>
      </c>
      <c r="C406" t="s">
        <v>4</v>
      </c>
      <c r="D406" s="72">
        <v>14.469286843406559</v>
      </c>
      <c r="F406" t="e">
        <f>Tabela1[[#This Row],[Coluna4]]-(Tabela1[[#This Row],[Coluna4]]*desconto)</f>
        <v>#REF!</v>
      </c>
      <c r="I406">
        <v>17.600000000000001</v>
      </c>
    </row>
    <row r="407" spans="1:9" x14ac:dyDescent="0.25">
      <c r="A407">
        <v>231175</v>
      </c>
      <c r="B407" t="s">
        <v>421</v>
      </c>
      <c r="C407" t="s">
        <v>4</v>
      </c>
      <c r="D407" s="72">
        <v>1.6458813784374962</v>
      </c>
      <c r="F407" t="e">
        <f>Tabela1[[#This Row],[Coluna4]]-(Tabela1[[#This Row],[Coluna4]]*desconto)</f>
        <v>#REF!</v>
      </c>
      <c r="I407">
        <v>2.0020000000000002</v>
      </c>
    </row>
    <row r="408" spans="1:9" x14ac:dyDescent="0.25">
      <c r="A408">
        <v>377357</v>
      </c>
      <c r="B408" t="s">
        <v>422</v>
      </c>
      <c r="C408" t="s">
        <v>4</v>
      </c>
      <c r="D408" s="72">
        <v>20.799599837396929</v>
      </c>
      <c r="F408" t="e">
        <f>Tabela1[[#This Row],[Coluna4]]-(Tabela1[[#This Row],[Coluna4]]*desconto)</f>
        <v>#REF!</v>
      </c>
      <c r="I408">
        <v>25.3</v>
      </c>
    </row>
    <row r="409" spans="1:9" x14ac:dyDescent="0.25">
      <c r="A409">
        <v>230052</v>
      </c>
      <c r="B409" t="s">
        <v>423</v>
      </c>
      <c r="C409" t="s">
        <v>4</v>
      </c>
      <c r="D409" s="72">
        <v>1.4017121629550107</v>
      </c>
      <c r="F409" t="e">
        <f>Tabela1[[#This Row],[Coluna4]]-(Tabela1[[#This Row],[Coluna4]]*desconto)</f>
        <v>#REF!</v>
      </c>
      <c r="I409">
        <v>1.7050000000000003</v>
      </c>
    </row>
    <row r="410" spans="1:9" x14ac:dyDescent="0.25">
      <c r="A410">
        <v>231795</v>
      </c>
      <c r="B410" t="s">
        <v>424</v>
      </c>
      <c r="C410" t="s">
        <v>4</v>
      </c>
      <c r="D410" s="72">
        <v>20.718210098902766</v>
      </c>
      <c r="F410" t="e">
        <f>Tabela1[[#This Row],[Coluna4]]-(Tabela1[[#This Row],[Coluna4]]*desconto)</f>
        <v>#REF!</v>
      </c>
      <c r="I410">
        <v>25.201000000000001</v>
      </c>
    </row>
    <row r="411" spans="1:9" x14ac:dyDescent="0.25">
      <c r="A411">
        <v>231811</v>
      </c>
      <c r="B411" t="s">
        <v>425</v>
      </c>
      <c r="C411" t="s">
        <v>4</v>
      </c>
      <c r="D411" s="72">
        <v>41.201294286600181</v>
      </c>
      <c r="F411" t="e">
        <f>Tabela1[[#This Row],[Coluna4]]-(Tabela1[[#This Row],[Coluna4]]*desconto)</f>
        <v>#REF!</v>
      </c>
      <c r="I411">
        <v>50.116000000000007</v>
      </c>
    </row>
    <row r="412" spans="1:9" x14ac:dyDescent="0.25">
      <c r="A412">
        <v>231753</v>
      </c>
      <c r="B412" t="s">
        <v>426</v>
      </c>
      <c r="C412" t="s">
        <v>4</v>
      </c>
      <c r="D412" s="72">
        <v>20.347434623540476</v>
      </c>
      <c r="F412" t="e">
        <f>Tabela1[[#This Row],[Coluna4]]-(Tabela1[[#This Row],[Coluna4]]*desconto)</f>
        <v>#REF!</v>
      </c>
      <c r="I412">
        <v>24.750000000000004</v>
      </c>
    </row>
    <row r="413" spans="1:9" x14ac:dyDescent="0.25">
      <c r="A413">
        <v>231787</v>
      </c>
      <c r="B413" t="s">
        <v>427</v>
      </c>
      <c r="C413" t="s">
        <v>4</v>
      </c>
      <c r="D413" s="72">
        <v>30.132289851394159</v>
      </c>
      <c r="F413" t="e">
        <f>Tabela1[[#This Row],[Coluna4]]-(Tabela1[[#This Row],[Coluna4]]*desconto)</f>
        <v>#REF!</v>
      </c>
      <c r="I413">
        <v>36.652000000000001</v>
      </c>
    </row>
    <row r="414" spans="1:9" x14ac:dyDescent="0.25">
      <c r="A414">
        <v>231761</v>
      </c>
      <c r="B414" t="s">
        <v>428</v>
      </c>
      <c r="C414" t="s">
        <v>4</v>
      </c>
      <c r="D414" s="72">
        <v>6.4750058624244353</v>
      </c>
      <c r="F414" t="e">
        <f>Tabela1[[#This Row],[Coluna4]]-(Tabela1[[#This Row],[Coluna4]]*desconto)</f>
        <v>#REF!</v>
      </c>
      <c r="I414">
        <v>7.8760000000000012</v>
      </c>
    </row>
    <row r="415" spans="1:9" x14ac:dyDescent="0.25">
      <c r="A415">
        <v>331710</v>
      </c>
      <c r="B415" t="s">
        <v>429</v>
      </c>
      <c r="C415" t="s">
        <v>4</v>
      </c>
      <c r="D415" s="72">
        <v>5.9776241271823345</v>
      </c>
      <c r="F415" t="e">
        <f>Tabela1[[#This Row],[Coluna4]]-(Tabela1[[#This Row],[Coluna4]]*desconto)</f>
        <v>#REF!</v>
      </c>
      <c r="I415">
        <v>7.2710000000000008</v>
      </c>
    </row>
    <row r="416" spans="1:9" x14ac:dyDescent="0.25">
      <c r="A416">
        <v>331728</v>
      </c>
      <c r="B416" t="s">
        <v>430</v>
      </c>
      <c r="C416" t="s">
        <v>4</v>
      </c>
      <c r="D416" s="72">
        <v>4.5397387471188075</v>
      </c>
      <c r="F416" t="e">
        <f>Tabela1[[#This Row],[Coluna4]]-(Tabela1[[#This Row],[Coluna4]]*desconto)</f>
        <v>#REF!</v>
      </c>
      <c r="I416">
        <v>5.5220000000000002</v>
      </c>
    </row>
    <row r="417" spans="1:9" x14ac:dyDescent="0.25">
      <c r="A417">
        <v>331736</v>
      </c>
      <c r="B417" t="s">
        <v>431</v>
      </c>
      <c r="C417" t="s">
        <v>4</v>
      </c>
      <c r="D417" s="72">
        <v>1.3022358159065903</v>
      </c>
      <c r="F417" t="e">
        <f>Tabela1[[#This Row],[Coluna4]]-(Tabela1[[#This Row],[Coluna4]]*desconto)</f>
        <v>#REF!</v>
      </c>
      <c r="I417">
        <v>1.5840000000000001</v>
      </c>
    </row>
    <row r="418" spans="1:9" x14ac:dyDescent="0.25">
      <c r="A418">
        <v>331744</v>
      </c>
      <c r="B418" t="s">
        <v>432</v>
      </c>
      <c r="C418" t="s">
        <v>4</v>
      </c>
      <c r="D418" s="72">
        <v>2.6044716318131806</v>
      </c>
      <c r="F418" t="e">
        <f>Tabela1[[#This Row],[Coluna4]]-(Tabela1[[#This Row],[Coluna4]]*desconto)</f>
        <v>#REF!</v>
      </c>
      <c r="I418">
        <v>3.1680000000000001</v>
      </c>
    </row>
    <row r="419" spans="1:9" x14ac:dyDescent="0.25">
      <c r="A419">
        <v>231788</v>
      </c>
      <c r="B419" t="s">
        <v>433</v>
      </c>
      <c r="C419" t="s">
        <v>4</v>
      </c>
      <c r="D419" s="72">
        <v>10.300323571650045</v>
      </c>
      <c r="F419" t="e">
        <f>Tabela1[[#This Row],[Coluna4]]-(Tabela1[[#This Row],[Coluna4]]*desconto)</f>
        <v>#REF!</v>
      </c>
      <c r="I419">
        <v>12.529000000000002</v>
      </c>
    </row>
    <row r="420" spans="1:9" x14ac:dyDescent="0.25">
      <c r="A420" t="s">
        <v>434</v>
      </c>
      <c r="B420" t="s">
        <v>435</v>
      </c>
      <c r="C420" t="s">
        <v>4</v>
      </c>
      <c r="D420" s="72">
        <v>0</v>
      </c>
      <c r="F420" t="e">
        <f>Tabela1[[#This Row],[Coluna4]]-(Tabela1[[#This Row],[Coluna4]]*desconto)</f>
        <v>#REF!</v>
      </c>
      <c r="I420">
        <v>0</v>
      </c>
    </row>
    <row r="421" spans="1:9" x14ac:dyDescent="0.25">
      <c r="A421">
        <v>227850</v>
      </c>
      <c r="B421" t="s">
        <v>436</v>
      </c>
      <c r="C421" t="s">
        <v>4</v>
      </c>
      <c r="D421" s="72">
        <v>5.2722463935662649</v>
      </c>
      <c r="F421" t="e">
        <f>Tabela1[[#This Row],[Coluna4]]-(Tabela1[[#This Row],[Coluna4]]*desconto)</f>
        <v>#REF!</v>
      </c>
      <c r="I421">
        <v>6.4130000000000003</v>
      </c>
    </row>
    <row r="422" spans="1:9" x14ac:dyDescent="0.25">
      <c r="A422">
        <v>227868</v>
      </c>
      <c r="B422" t="s">
        <v>437</v>
      </c>
      <c r="C422" t="s">
        <v>4</v>
      </c>
      <c r="D422" s="72">
        <v>5.3536361320604264</v>
      </c>
      <c r="F422" t="e">
        <f>Tabela1[[#This Row],[Coluna4]]-(Tabela1[[#This Row],[Coluna4]]*desconto)</f>
        <v>#REF!</v>
      </c>
      <c r="I422">
        <v>6.5120000000000005</v>
      </c>
    </row>
    <row r="423" spans="1:9" x14ac:dyDescent="0.25">
      <c r="A423">
        <v>227876</v>
      </c>
      <c r="B423" t="s">
        <v>438</v>
      </c>
      <c r="C423" t="s">
        <v>4</v>
      </c>
      <c r="D423" s="72">
        <v>2.3422158077764368</v>
      </c>
      <c r="F423" t="e">
        <f>Tabela1[[#This Row],[Coluna4]]-(Tabela1[[#This Row],[Coluna4]]*desconto)</f>
        <v>#REF!</v>
      </c>
      <c r="I423">
        <v>2.8490000000000002</v>
      </c>
    </row>
    <row r="424" spans="1:9" x14ac:dyDescent="0.25">
      <c r="A424">
        <v>227884</v>
      </c>
      <c r="B424" t="s">
        <v>439</v>
      </c>
      <c r="C424" t="s">
        <v>4</v>
      </c>
      <c r="D424" s="72">
        <v>1.9714403324141441</v>
      </c>
      <c r="F424" t="e">
        <f>Tabela1[[#This Row],[Coluna4]]-(Tabela1[[#This Row],[Coluna4]]*desconto)</f>
        <v>#REF!</v>
      </c>
      <c r="I424">
        <v>2.3980000000000006</v>
      </c>
    </row>
    <row r="425" spans="1:9" x14ac:dyDescent="0.25">
      <c r="A425">
        <v>231670</v>
      </c>
      <c r="B425" t="s">
        <v>440</v>
      </c>
      <c r="C425" t="s">
        <v>4</v>
      </c>
      <c r="D425" s="72">
        <v>2.1251765051253386</v>
      </c>
      <c r="F425" t="e">
        <f>Tabela1[[#This Row],[Coluna4]]-(Tabela1[[#This Row],[Coluna4]]*desconto)</f>
        <v>#REF!</v>
      </c>
      <c r="I425">
        <v>2.5850000000000004</v>
      </c>
    </row>
    <row r="426" spans="1:9" x14ac:dyDescent="0.25">
      <c r="A426">
        <v>231696</v>
      </c>
      <c r="B426" t="s">
        <v>441</v>
      </c>
      <c r="C426" t="s">
        <v>4</v>
      </c>
      <c r="D426" s="72">
        <v>22.119922261857777</v>
      </c>
      <c r="F426" t="e">
        <f>Tabela1[[#This Row],[Coluna4]]-(Tabela1[[#This Row],[Coluna4]]*desconto)</f>
        <v>#REF!</v>
      </c>
      <c r="I426">
        <v>26.906000000000002</v>
      </c>
    </row>
    <row r="427" spans="1:9" x14ac:dyDescent="0.25">
      <c r="A427">
        <v>231688</v>
      </c>
      <c r="B427" t="s">
        <v>442</v>
      </c>
      <c r="C427" t="s">
        <v>4</v>
      </c>
      <c r="D427" s="72">
        <v>4.6934749198300025</v>
      </c>
      <c r="F427" t="e">
        <f>Tabela1[[#This Row],[Coluna4]]-(Tabela1[[#This Row],[Coluna4]]*desconto)</f>
        <v>#REF!</v>
      </c>
      <c r="I427">
        <v>5.7090000000000005</v>
      </c>
    </row>
    <row r="428" spans="1:9" x14ac:dyDescent="0.25">
      <c r="A428">
        <v>379680</v>
      </c>
      <c r="B428" t="s">
        <v>443</v>
      </c>
      <c r="C428" t="s">
        <v>4</v>
      </c>
      <c r="D428" s="72">
        <v>10.85196513255492</v>
      </c>
      <c r="F428" t="e">
        <f>Tabela1[[#This Row],[Coluna4]]-(Tabela1[[#This Row],[Coluna4]]*desconto)</f>
        <v>#REF!</v>
      </c>
      <c r="I428">
        <v>13.200000000000001</v>
      </c>
    </row>
    <row r="429" spans="1:9" x14ac:dyDescent="0.25">
      <c r="A429">
        <v>400056</v>
      </c>
      <c r="B429" t="s">
        <v>444</v>
      </c>
      <c r="C429" t="s">
        <v>4</v>
      </c>
      <c r="D429" s="72">
        <v>34.364556253090576</v>
      </c>
      <c r="F429" t="e">
        <f>Tabela1[[#This Row],[Coluna4]]-(Tabela1[[#This Row],[Coluna4]]*desconto)</f>
        <v>#REF!</v>
      </c>
      <c r="I429">
        <v>41.800000000000004</v>
      </c>
    </row>
    <row r="430" spans="1:9" x14ac:dyDescent="0.25">
      <c r="A430">
        <v>400622</v>
      </c>
      <c r="B430" t="s">
        <v>445</v>
      </c>
      <c r="C430" t="s">
        <v>4</v>
      </c>
      <c r="D430" s="72">
        <v>2.2608260692822748</v>
      </c>
      <c r="F430" t="e">
        <f>Tabela1[[#This Row],[Coluna4]]-(Tabela1[[#This Row],[Coluna4]]*desconto)</f>
        <v>#REF!</v>
      </c>
      <c r="I430">
        <v>2.75</v>
      </c>
    </row>
    <row r="431" spans="1:9" x14ac:dyDescent="0.25">
      <c r="A431" t="s">
        <v>446</v>
      </c>
      <c r="B431" t="s">
        <v>447</v>
      </c>
      <c r="C431" t="s">
        <v>4</v>
      </c>
      <c r="D431" s="72">
        <v>0</v>
      </c>
      <c r="F431" t="e">
        <f>Tabela1[[#This Row],[Coluna4]]-(Tabela1[[#This Row],[Coluna4]]*desconto)</f>
        <v>#REF!</v>
      </c>
      <c r="I431">
        <v>0</v>
      </c>
    </row>
    <row r="432" spans="1:9" x14ac:dyDescent="0.25">
      <c r="A432">
        <v>227769</v>
      </c>
      <c r="B432" t="s">
        <v>448</v>
      </c>
      <c r="C432" t="s">
        <v>4</v>
      </c>
      <c r="D432" s="72">
        <v>3.7258413621771895</v>
      </c>
      <c r="F432" t="e">
        <f>Tabela1[[#This Row],[Coluna4]]-(Tabela1[[#This Row],[Coluna4]]*desconto)</f>
        <v>#REF!</v>
      </c>
      <c r="I432">
        <v>4.5320000000000009</v>
      </c>
    </row>
    <row r="433" spans="1:9" x14ac:dyDescent="0.25">
      <c r="A433">
        <v>227777</v>
      </c>
      <c r="B433" t="s">
        <v>449</v>
      </c>
      <c r="C433" t="s">
        <v>4</v>
      </c>
      <c r="D433" s="72">
        <v>4.919557526758231</v>
      </c>
      <c r="F433" t="e">
        <f>Tabela1[[#This Row],[Coluna4]]-(Tabela1[[#This Row],[Coluna4]]*desconto)</f>
        <v>#REF!</v>
      </c>
      <c r="I433">
        <v>5.9840000000000009</v>
      </c>
    </row>
    <row r="434" spans="1:9" x14ac:dyDescent="0.25">
      <c r="A434">
        <v>227785</v>
      </c>
      <c r="B434" t="s">
        <v>450</v>
      </c>
      <c r="C434" t="s">
        <v>4</v>
      </c>
      <c r="D434" s="72">
        <v>5.8600611715796571</v>
      </c>
      <c r="F434" t="e">
        <f>Tabela1[[#This Row],[Coluna4]]-(Tabela1[[#This Row],[Coluna4]]*desconto)</f>
        <v>#REF!</v>
      </c>
      <c r="I434">
        <v>7.128000000000001</v>
      </c>
    </row>
    <row r="435" spans="1:9" x14ac:dyDescent="0.25">
      <c r="A435">
        <v>227793</v>
      </c>
      <c r="B435" t="s">
        <v>451</v>
      </c>
      <c r="C435" t="s">
        <v>4</v>
      </c>
      <c r="D435" s="72">
        <v>6.9181277720037615</v>
      </c>
      <c r="F435" t="e">
        <f>Tabela1[[#This Row],[Coluna4]]-(Tabela1[[#This Row],[Coluna4]]*desconto)</f>
        <v>#REF!</v>
      </c>
      <c r="I435">
        <v>8.4150000000000009</v>
      </c>
    </row>
    <row r="436" spans="1:9" x14ac:dyDescent="0.25">
      <c r="A436">
        <v>227801</v>
      </c>
      <c r="B436" t="s">
        <v>452</v>
      </c>
      <c r="C436" t="s">
        <v>4</v>
      </c>
      <c r="D436" s="72">
        <v>7.0447340318835687</v>
      </c>
      <c r="F436" t="e">
        <f>Tabela1[[#This Row],[Coluna4]]-(Tabela1[[#This Row],[Coluna4]]*desconto)</f>
        <v>#REF!</v>
      </c>
      <c r="I436">
        <v>8.5690000000000008</v>
      </c>
    </row>
    <row r="437" spans="1:9" x14ac:dyDescent="0.25">
      <c r="A437">
        <v>227819</v>
      </c>
      <c r="B437" t="s">
        <v>453</v>
      </c>
      <c r="C437" t="s">
        <v>4</v>
      </c>
      <c r="D437" s="72">
        <v>14.225117627924073</v>
      </c>
      <c r="F437" t="e">
        <f>Tabela1[[#This Row],[Coluna4]]-(Tabela1[[#This Row],[Coluna4]]*desconto)</f>
        <v>#REF!</v>
      </c>
      <c r="I437">
        <v>17.303000000000001</v>
      </c>
    </row>
    <row r="438" spans="1:9" x14ac:dyDescent="0.25">
      <c r="A438">
        <v>227827</v>
      </c>
      <c r="B438" t="s">
        <v>454</v>
      </c>
      <c r="C438" t="s">
        <v>4</v>
      </c>
      <c r="D438" s="72">
        <v>10.15563070321598</v>
      </c>
      <c r="F438" t="e">
        <f>Tabela1[[#This Row],[Coluna4]]-(Tabela1[[#This Row],[Coluna4]]*desconto)</f>
        <v>#REF!</v>
      </c>
      <c r="I438">
        <v>12.353000000000002</v>
      </c>
    </row>
    <row r="439" spans="1:9" x14ac:dyDescent="0.25">
      <c r="A439">
        <v>400372</v>
      </c>
      <c r="B439" t="s">
        <v>455</v>
      </c>
      <c r="C439" t="s">
        <v>103</v>
      </c>
      <c r="D439" s="72">
        <v>46.79909963414309</v>
      </c>
      <c r="F439" t="e">
        <f>Tabela1[[#This Row],[Coluna4]]-(Tabela1[[#This Row],[Coluna4]]*desconto)</f>
        <v>#REF!</v>
      </c>
      <c r="I439">
        <v>56.925000000000004</v>
      </c>
    </row>
    <row r="440" spans="1:9" x14ac:dyDescent="0.25">
      <c r="A440">
        <v>400527</v>
      </c>
      <c r="B440" t="s">
        <v>456</v>
      </c>
      <c r="C440" t="s">
        <v>4</v>
      </c>
      <c r="D440" s="72">
        <v>6.2308366469419498</v>
      </c>
      <c r="F440" t="e">
        <f>Tabela1[[#This Row],[Coluna4]]-(Tabela1[[#This Row],[Coluna4]]*desconto)</f>
        <v>#REF!</v>
      </c>
      <c r="I440">
        <v>7.5790000000000006</v>
      </c>
    </row>
    <row r="441" spans="1:9" x14ac:dyDescent="0.25">
      <c r="A441">
        <v>400058</v>
      </c>
      <c r="B441" t="s">
        <v>457</v>
      </c>
      <c r="C441" t="s">
        <v>4</v>
      </c>
      <c r="D441" s="72">
        <v>14.469286843406559</v>
      </c>
      <c r="F441" t="e">
        <f>Tabela1[[#This Row],[Coluna4]]-(Tabela1[[#This Row],[Coluna4]]*desconto)</f>
        <v>#REF!</v>
      </c>
      <c r="I441">
        <v>17.600000000000001</v>
      </c>
    </row>
    <row r="442" spans="1:9" x14ac:dyDescent="0.25">
      <c r="A442">
        <v>400745</v>
      </c>
      <c r="B442" t="s">
        <v>458</v>
      </c>
      <c r="C442" t="s">
        <v>459</v>
      </c>
      <c r="D442" s="72">
        <v>88.986114086950337</v>
      </c>
      <c r="F442" t="e">
        <f>Tabela1[[#This Row],[Coluna4]]-(Tabela1[[#This Row],[Coluna4]]*desconto)</f>
        <v>#REF!</v>
      </c>
      <c r="I442">
        <v>108.24000000000001</v>
      </c>
    </row>
    <row r="443" spans="1:9" x14ac:dyDescent="0.25">
      <c r="A443">
        <v>400501</v>
      </c>
      <c r="B443" t="s">
        <v>460</v>
      </c>
      <c r="C443" t="s">
        <v>4</v>
      </c>
      <c r="D443" s="72">
        <v>7.650635418451218</v>
      </c>
      <c r="F443" t="e">
        <f>Tabela1[[#This Row],[Coluna4]]-(Tabela1[[#This Row],[Coluna4]]*desconto)</f>
        <v>#REF!</v>
      </c>
      <c r="I443">
        <v>9.3060000000000009</v>
      </c>
    </row>
    <row r="444" spans="1:9" x14ac:dyDescent="0.25">
      <c r="A444">
        <v>400512</v>
      </c>
      <c r="B444" t="s">
        <v>461</v>
      </c>
      <c r="C444" t="s">
        <v>4</v>
      </c>
      <c r="D444" s="72">
        <v>7.650635418451218</v>
      </c>
      <c r="F444" t="e">
        <f>Tabela1[[#This Row],[Coluna4]]-(Tabela1[[#This Row],[Coluna4]]*desconto)</f>
        <v>#REF!</v>
      </c>
      <c r="I444">
        <v>9.3060000000000009</v>
      </c>
    </row>
    <row r="445" spans="1:9" x14ac:dyDescent="0.25">
      <c r="A445">
        <v>500336</v>
      </c>
      <c r="B445" t="s">
        <v>462</v>
      </c>
      <c r="C445" t="s">
        <v>4</v>
      </c>
      <c r="D445" s="72">
        <v>16.730112912688835</v>
      </c>
      <c r="F445" t="e">
        <f>Tabela1[[#This Row],[Coluna4]]-(Tabela1[[#This Row],[Coluna4]]*desconto)</f>
        <v>#REF!</v>
      </c>
      <c r="I445">
        <v>20.350000000000001</v>
      </c>
    </row>
    <row r="446" spans="1:9" x14ac:dyDescent="0.25">
      <c r="A446">
        <v>400059</v>
      </c>
      <c r="B446" t="s">
        <v>463</v>
      </c>
      <c r="C446" t="s">
        <v>4</v>
      </c>
      <c r="D446" s="72">
        <v>18.963809069139721</v>
      </c>
      <c r="F446" t="e">
        <f>Tabela1[[#This Row],[Coluna4]]-(Tabela1[[#This Row],[Coluna4]]*desconto)</f>
        <v>#REF!</v>
      </c>
      <c r="I446">
        <v>23.067</v>
      </c>
    </row>
    <row r="447" spans="1:9" x14ac:dyDescent="0.25">
      <c r="A447">
        <v>400057</v>
      </c>
      <c r="B447" t="s">
        <v>464</v>
      </c>
      <c r="C447" t="s">
        <v>4</v>
      </c>
      <c r="D447" s="72">
        <v>26.1351493609031</v>
      </c>
      <c r="F447" t="e">
        <f>Tabela1[[#This Row],[Coluna4]]-(Tabela1[[#This Row],[Coluna4]]*desconto)</f>
        <v>#REF!</v>
      </c>
      <c r="I447">
        <v>31.790000000000003</v>
      </c>
    </row>
    <row r="448" spans="1:9" x14ac:dyDescent="0.25">
      <c r="A448">
        <v>327726</v>
      </c>
      <c r="B448" t="s">
        <v>465</v>
      </c>
      <c r="C448" t="s">
        <v>4</v>
      </c>
      <c r="D448" s="72">
        <v>10.372670005867077</v>
      </c>
      <c r="F448" t="e">
        <f>Tabela1[[#This Row],[Coluna4]]-(Tabela1[[#This Row],[Coluna4]]*desconto)</f>
        <v>#REF!</v>
      </c>
      <c r="I448">
        <v>12.617000000000001</v>
      </c>
    </row>
    <row r="449" spans="1:9" x14ac:dyDescent="0.25">
      <c r="A449">
        <v>379679</v>
      </c>
      <c r="B449" t="s">
        <v>466</v>
      </c>
      <c r="C449" t="s">
        <v>4</v>
      </c>
      <c r="D449" s="72">
        <v>15.011885100034306</v>
      </c>
      <c r="F449" t="e">
        <f>Tabela1[[#This Row],[Coluna4]]-(Tabela1[[#This Row],[Coluna4]]*desconto)</f>
        <v>#REF!</v>
      </c>
      <c r="I449">
        <v>18.260000000000002</v>
      </c>
    </row>
    <row r="450" spans="1:9" x14ac:dyDescent="0.25">
      <c r="A450">
        <v>327759</v>
      </c>
      <c r="B450" t="s">
        <v>467</v>
      </c>
      <c r="C450" t="s">
        <v>4</v>
      </c>
      <c r="D450" s="72">
        <v>7.7681983740538953</v>
      </c>
      <c r="F450" t="e">
        <f>Tabela1[[#This Row],[Coluna4]]-(Tabela1[[#This Row],[Coluna4]]*desconto)</f>
        <v>#REF!</v>
      </c>
      <c r="I450">
        <v>9.4489999999999998</v>
      </c>
    </row>
    <row r="451" spans="1:9" x14ac:dyDescent="0.25">
      <c r="A451">
        <v>327767</v>
      </c>
      <c r="B451" t="s">
        <v>468</v>
      </c>
      <c r="C451" t="s">
        <v>4</v>
      </c>
      <c r="D451" s="72">
        <v>41.97901845443328</v>
      </c>
      <c r="F451" t="e">
        <f>Tabela1[[#This Row],[Coluna4]]-(Tabela1[[#This Row],[Coluna4]]*desconto)</f>
        <v>#REF!</v>
      </c>
      <c r="I451">
        <v>51.062000000000005</v>
      </c>
    </row>
    <row r="452" spans="1:9" x14ac:dyDescent="0.25">
      <c r="A452">
        <v>378810</v>
      </c>
      <c r="B452" t="s">
        <v>469</v>
      </c>
      <c r="C452" t="s">
        <v>103</v>
      </c>
      <c r="D452" s="72">
        <v>23.973799638669245</v>
      </c>
      <c r="F452" t="e">
        <f>Tabela1[[#This Row],[Coluna4]]-(Tabela1[[#This Row],[Coluna4]]*desconto)</f>
        <v>#REF!</v>
      </c>
      <c r="I452">
        <v>29.161000000000005</v>
      </c>
    </row>
    <row r="453" spans="1:9" x14ac:dyDescent="0.25">
      <c r="A453">
        <v>378809</v>
      </c>
      <c r="B453" t="s">
        <v>470</v>
      </c>
      <c r="C453" t="s">
        <v>103</v>
      </c>
      <c r="D453" s="72">
        <v>19.027112199079625</v>
      </c>
      <c r="F453" t="e">
        <f>Tabela1[[#This Row],[Coluna4]]-(Tabela1[[#This Row],[Coluna4]]*desconto)</f>
        <v>#REF!</v>
      </c>
      <c r="I453">
        <v>23.144000000000002</v>
      </c>
    </row>
    <row r="454" spans="1:9" x14ac:dyDescent="0.25">
      <c r="A454">
        <v>338731</v>
      </c>
      <c r="B454" t="s">
        <v>471</v>
      </c>
      <c r="C454" t="s">
        <v>4</v>
      </c>
      <c r="D454" s="72">
        <v>2.6044716318131806</v>
      </c>
      <c r="F454" t="e">
        <f>Tabela1[[#This Row],[Coluna4]]-(Tabela1[[#This Row],[Coluna4]]*desconto)</f>
        <v>#REF!</v>
      </c>
      <c r="I454">
        <v>3.1680000000000001</v>
      </c>
    </row>
    <row r="455" spans="1:9" x14ac:dyDescent="0.25">
      <c r="A455">
        <v>231886</v>
      </c>
      <c r="B455" t="s">
        <v>472</v>
      </c>
      <c r="C455" t="s">
        <v>4</v>
      </c>
      <c r="D455" s="72">
        <v>2.1613497222338549</v>
      </c>
      <c r="F455" t="e">
        <f>Tabela1[[#This Row],[Coluna4]]-(Tabela1[[#This Row],[Coluna4]]*desconto)</f>
        <v>#REF!</v>
      </c>
      <c r="I455">
        <v>2.6290000000000004</v>
      </c>
    </row>
    <row r="456" spans="1:9" x14ac:dyDescent="0.25">
      <c r="A456">
        <v>227041</v>
      </c>
      <c r="B456" t="s">
        <v>473</v>
      </c>
      <c r="C456" t="s">
        <v>4</v>
      </c>
      <c r="D456" s="72">
        <v>9.3507766225514892</v>
      </c>
      <c r="F456" t="e">
        <f>Tabela1[[#This Row],[Coluna4]]-(Tabela1[[#This Row],[Coluna4]]*desconto)</f>
        <v>#REF!</v>
      </c>
      <c r="I456">
        <v>11.374000000000001</v>
      </c>
    </row>
    <row r="457" spans="1:9" x14ac:dyDescent="0.25">
      <c r="A457">
        <v>227058</v>
      </c>
      <c r="B457" t="s">
        <v>474</v>
      </c>
      <c r="C457" t="s">
        <v>4</v>
      </c>
      <c r="D457" s="72">
        <v>8.0575841109220274</v>
      </c>
      <c r="F457" t="e">
        <f>Tabela1[[#This Row],[Coluna4]]-(Tabela1[[#This Row],[Coluna4]]*desconto)</f>
        <v>#REF!</v>
      </c>
      <c r="I457">
        <v>9.8010000000000002</v>
      </c>
    </row>
    <row r="458" spans="1:9" x14ac:dyDescent="0.25">
      <c r="A458">
        <v>227066</v>
      </c>
      <c r="B458" t="s">
        <v>475</v>
      </c>
      <c r="C458" t="s">
        <v>4</v>
      </c>
      <c r="D458" s="72">
        <v>6.8005648164010823</v>
      </c>
      <c r="F458" t="e">
        <f>Tabela1[[#This Row],[Coluna4]]-(Tabela1[[#This Row],[Coluna4]]*desconto)</f>
        <v>#REF!</v>
      </c>
      <c r="I458">
        <v>8.2720000000000002</v>
      </c>
    </row>
    <row r="459" spans="1:9" x14ac:dyDescent="0.25">
      <c r="A459">
        <v>234583</v>
      </c>
      <c r="B459" t="s">
        <v>476</v>
      </c>
      <c r="C459" t="s">
        <v>4</v>
      </c>
      <c r="D459" s="72">
        <v>8.138973849416189</v>
      </c>
      <c r="F459" t="e">
        <f>Tabela1[[#This Row],[Coluna4]]-(Tabela1[[#This Row],[Coluna4]]*desconto)</f>
        <v>#REF!</v>
      </c>
      <c r="I459">
        <v>9.9</v>
      </c>
    </row>
    <row r="460" spans="1:9" x14ac:dyDescent="0.25">
      <c r="A460">
        <v>227074</v>
      </c>
      <c r="B460" t="s">
        <v>477</v>
      </c>
      <c r="C460" t="s">
        <v>4</v>
      </c>
      <c r="D460" s="72">
        <v>28.034243259100208</v>
      </c>
      <c r="F460" t="e">
        <f>Tabela1[[#This Row],[Coluna4]]-(Tabela1[[#This Row],[Coluna4]]*desconto)</f>
        <v>#REF!</v>
      </c>
      <c r="I460">
        <v>34.1</v>
      </c>
    </row>
    <row r="461" spans="1:9" x14ac:dyDescent="0.25">
      <c r="A461">
        <v>231050</v>
      </c>
      <c r="B461" t="s">
        <v>478</v>
      </c>
      <c r="C461" t="s">
        <v>4</v>
      </c>
      <c r="D461" s="72">
        <v>15.020928404311434</v>
      </c>
      <c r="F461" t="e">
        <f>Tabela1[[#This Row],[Coluna4]]-(Tabela1[[#This Row],[Coluna4]]*desconto)</f>
        <v>#REF!</v>
      </c>
      <c r="I461">
        <v>18.271000000000001</v>
      </c>
    </row>
    <row r="462" spans="1:9" x14ac:dyDescent="0.25">
      <c r="A462">
        <v>227082</v>
      </c>
      <c r="B462" t="s">
        <v>479</v>
      </c>
      <c r="C462" t="s">
        <v>4</v>
      </c>
      <c r="D462" s="72">
        <v>16.196557960338218</v>
      </c>
      <c r="F462" t="e">
        <f>Tabela1[[#This Row],[Coluna4]]-(Tabela1[[#This Row],[Coluna4]]*desconto)</f>
        <v>#REF!</v>
      </c>
      <c r="I462">
        <v>19.701000000000001</v>
      </c>
    </row>
    <row r="463" spans="1:9" x14ac:dyDescent="0.25">
      <c r="A463">
        <v>227090</v>
      </c>
      <c r="B463" t="s">
        <v>480</v>
      </c>
      <c r="C463" t="s">
        <v>4</v>
      </c>
      <c r="D463" s="72">
        <v>33.008060611521216</v>
      </c>
      <c r="F463" t="e">
        <f>Tabela1[[#This Row],[Coluna4]]-(Tabela1[[#This Row],[Coluna4]]*desconto)</f>
        <v>#REF!</v>
      </c>
      <c r="I463">
        <v>40.150000000000006</v>
      </c>
    </row>
    <row r="464" spans="1:9" x14ac:dyDescent="0.25">
      <c r="A464">
        <v>227470</v>
      </c>
      <c r="B464" t="s">
        <v>481</v>
      </c>
      <c r="C464" t="s">
        <v>4</v>
      </c>
      <c r="D464" s="72">
        <v>38.397869960690159</v>
      </c>
      <c r="F464" t="e">
        <f>Tabela1[[#This Row],[Coluna4]]-(Tabela1[[#This Row],[Coluna4]]*desconto)</f>
        <v>#REF!</v>
      </c>
      <c r="I464">
        <v>46.706000000000003</v>
      </c>
    </row>
    <row r="465" spans="1:9" x14ac:dyDescent="0.25">
      <c r="A465">
        <v>227389</v>
      </c>
      <c r="B465" t="s">
        <v>482</v>
      </c>
      <c r="C465" t="s">
        <v>4</v>
      </c>
      <c r="D465" s="72">
        <v>2.2427394607280169</v>
      </c>
      <c r="F465" t="e">
        <f>Tabela1[[#This Row],[Coluna4]]-(Tabela1[[#This Row],[Coluna4]]*desconto)</f>
        <v>#REF!</v>
      </c>
      <c r="I465">
        <v>2.7280000000000002</v>
      </c>
    </row>
    <row r="466" spans="1:9" x14ac:dyDescent="0.25">
      <c r="A466">
        <v>227447</v>
      </c>
      <c r="B466" t="s">
        <v>483</v>
      </c>
      <c r="C466" t="s">
        <v>4</v>
      </c>
      <c r="D466" s="72">
        <v>19.660143498478661</v>
      </c>
      <c r="F466" t="e">
        <f>Tabela1[[#This Row],[Coluna4]]-(Tabela1[[#This Row],[Coluna4]]*desconto)</f>
        <v>#REF!</v>
      </c>
      <c r="I466">
        <v>23.914000000000001</v>
      </c>
    </row>
    <row r="467" spans="1:9" x14ac:dyDescent="0.25">
      <c r="A467">
        <v>353196</v>
      </c>
      <c r="B467" t="s">
        <v>484</v>
      </c>
      <c r="C467" t="s">
        <v>4</v>
      </c>
      <c r="D467" s="72">
        <v>7.8495881125480578</v>
      </c>
      <c r="F467" t="e">
        <f>Tabela1[[#This Row],[Coluna4]]-(Tabela1[[#This Row],[Coluna4]]*desconto)</f>
        <v>#REF!</v>
      </c>
      <c r="I467">
        <v>9.548</v>
      </c>
    </row>
    <row r="468" spans="1:9" x14ac:dyDescent="0.25">
      <c r="A468">
        <v>353197</v>
      </c>
      <c r="B468" t="s">
        <v>485</v>
      </c>
      <c r="C468" t="s">
        <v>4</v>
      </c>
      <c r="D468" s="72">
        <v>32.148946705193943</v>
      </c>
      <c r="F468" t="e">
        <f>Tabela1[[#This Row],[Coluna4]]-(Tabela1[[#This Row],[Coluna4]]*desconto)</f>
        <v>#REF!</v>
      </c>
      <c r="I468">
        <v>39.104999999999997</v>
      </c>
    </row>
    <row r="469" spans="1:9" x14ac:dyDescent="0.25">
      <c r="A469">
        <v>353198</v>
      </c>
      <c r="B469" t="s">
        <v>486</v>
      </c>
      <c r="C469" t="s">
        <v>4</v>
      </c>
      <c r="D469" s="72">
        <v>49.439744483064786</v>
      </c>
      <c r="F469" t="e">
        <f>Tabela1[[#This Row],[Coluna4]]-(Tabela1[[#This Row],[Coluna4]]*desconto)</f>
        <v>#REF!</v>
      </c>
      <c r="I469">
        <v>60.137000000000008</v>
      </c>
    </row>
    <row r="470" spans="1:9" x14ac:dyDescent="0.25">
      <c r="A470">
        <v>353199</v>
      </c>
      <c r="B470" t="s">
        <v>487</v>
      </c>
      <c r="C470" t="s">
        <v>4</v>
      </c>
      <c r="D470" s="72">
        <v>49.973299435415399</v>
      </c>
      <c r="F470" t="e">
        <f>Tabela1[[#This Row],[Coluna4]]-(Tabela1[[#This Row],[Coluna4]]*desconto)</f>
        <v>#REF!</v>
      </c>
      <c r="I470">
        <v>60.786000000000001</v>
      </c>
    </row>
    <row r="471" spans="1:9" x14ac:dyDescent="0.25">
      <c r="A471">
        <v>353202</v>
      </c>
      <c r="B471" t="s">
        <v>488</v>
      </c>
      <c r="C471" t="s">
        <v>4</v>
      </c>
      <c r="D471" s="72">
        <v>32.555895397664756</v>
      </c>
      <c r="F471" t="e">
        <f>Tabela1[[#This Row],[Coluna4]]-(Tabela1[[#This Row],[Coluna4]]*desconto)</f>
        <v>#REF!</v>
      </c>
      <c r="I471">
        <v>39.6</v>
      </c>
    </row>
    <row r="472" spans="1:9" x14ac:dyDescent="0.25">
      <c r="A472">
        <v>353200</v>
      </c>
      <c r="B472" t="s">
        <v>489</v>
      </c>
      <c r="C472" t="s">
        <v>4</v>
      </c>
      <c r="D472" s="72">
        <v>58.971387191158847</v>
      </c>
      <c r="F472" t="e">
        <f>Tabela1[[#This Row],[Coluna4]]-(Tabela1[[#This Row],[Coluna4]]*desconto)</f>
        <v>#REF!</v>
      </c>
      <c r="I472">
        <v>71.730999999999995</v>
      </c>
    </row>
    <row r="473" spans="1:9" x14ac:dyDescent="0.25">
      <c r="A473">
        <v>353201</v>
      </c>
      <c r="B473" t="s">
        <v>490</v>
      </c>
      <c r="C473" t="s">
        <v>4</v>
      </c>
      <c r="D473" s="72">
        <v>61.810984734177396</v>
      </c>
      <c r="F473" t="e">
        <f>Tabela1[[#This Row],[Coluna4]]-(Tabela1[[#This Row],[Coluna4]]*desconto)</f>
        <v>#REF!</v>
      </c>
      <c r="I473">
        <v>75.185000000000002</v>
      </c>
    </row>
    <row r="474" spans="1:9" x14ac:dyDescent="0.25">
      <c r="A474">
        <v>372668</v>
      </c>
      <c r="B474" t="s">
        <v>491</v>
      </c>
      <c r="C474" t="s">
        <v>4</v>
      </c>
      <c r="D474" s="72">
        <v>113.19503963682494</v>
      </c>
      <c r="F474" t="e">
        <f>Tabela1[[#This Row],[Coluna4]]-(Tabela1[[#This Row],[Coluna4]]*desconto)</f>
        <v>#REF!</v>
      </c>
      <c r="I474">
        <v>137.68700000000001</v>
      </c>
    </row>
    <row r="475" spans="1:9" x14ac:dyDescent="0.25">
      <c r="A475">
        <v>372671</v>
      </c>
      <c r="B475" t="s">
        <v>492</v>
      </c>
      <c r="C475" t="s">
        <v>4</v>
      </c>
      <c r="D475" s="72">
        <v>63.827641587977183</v>
      </c>
      <c r="F475" t="e">
        <f>Tabela1[[#This Row],[Coluna4]]-(Tabela1[[#This Row],[Coluna4]]*desconto)</f>
        <v>#REF!</v>
      </c>
      <c r="I475">
        <v>77.638000000000005</v>
      </c>
    </row>
    <row r="476" spans="1:9" x14ac:dyDescent="0.25">
      <c r="A476">
        <v>372672</v>
      </c>
      <c r="B476" t="s">
        <v>493</v>
      </c>
      <c r="C476" t="s">
        <v>4</v>
      </c>
      <c r="D476" s="72">
        <v>130.09697533077926</v>
      </c>
      <c r="F476" t="e">
        <f>Tabela1[[#This Row],[Coluna4]]-(Tabela1[[#This Row],[Coluna4]]*desconto)</f>
        <v>#REF!</v>
      </c>
      <c r="I476">
        <v>158.24600000000004</v>
      </c>
    </row>
    <row r="477" spans="1:9" x14ac:dyDescent="0.25">
      <c r="A477">
        <v>400733</v>
      </c>
      <c r="B477" t="s">
        <v>494</v>
      </c>
      <c r="C477" t="s">
        <v>4</v>
      </c>
      <c r="D477" s="72">
        <v>5.41693926200033</v>
      </c>
      <c r="F477" t="e">
        <f>Tabela1[[#This Row],[Coluna4]]-(Tabela1[[#This Row],[Coluna4]]*desconto)</f>
        <v>#REF!</v>
      </c>
      <c r="I477">
        <v>6.5890000000000004</v>
      </c>
    </row>
    <row r="478" spans="1:9" x14ac:dyDescent="0.25">
      <c r="A478">
        <v>400378</v>
      </c>
      <c r="B478" t="s">
        <v>495</v>
      </c>
      <c r="C478" t="s">
        <v>4</v>
      </c>
      <c r="D478" s="72">
        <v>7.0176041190521801</v>
      </c>
      <c r="F478" t="e">
        <f>Tabela1[[#This Row],[Coluna4]]-(Tabela1[[#This Row],[Coluna4]]*desconto)</f>
        <v>#REF!</v>
      </c>
      <c r="I478">
        <v>8.5359999999999996</v>
      </c>
    </row>
    <row r="479" spans="1:9" x14ac:dyDescent="0.25">
      <c r="A479">
        <v>400061</v>
      </c>
      <c r="B479" t="s">
        <v>496</v>
      </c>
      <c r="C479" t="s">
        <v>4</v>
      </c>
      <c r="D479" s="72">
        <v>7.1261237703777311</v>
      </c>
      <c r="F479" t="e">
        <f>Tabela1[[#This Row],[Coluna4]]-(Tabela1[[#This Row],[Coluna4]]*desconto)</f>
        <v>#REF!</v>
      </c>
      <c r="I479">
        <v>8.668000000000001</v>
      </c>
    </row>
    <row r="480" spans="1:9" x14ac:dyDescent="0.25">
      <c r="A480">
        <v>400062</v>
      </c>
      <c r="B480" t="s">
        <v>497</v>
      </c>
      <c r="C480" t="s">
        <v>4</v>
      </c>
      <c r="D480" s="72">
        <v>11.168480782254438</v>
      </c>
      <c r="F480" t="e">
        <f>Tabela1[[#This Row],[Coluna4]]-(Tabela1[[#This Row],[Coluna4]]*desconto)</f>
        <v>#REF!</v>
      </c>
      <c r="I480">
        <v>13.585000000000001</v>
      </c>
    </row>
    <row r="481" spans="1:9" x14ac:dyDescent="0.25">
      <c r="A481">
        <v>400063</v>
      </c>
      <c r="B481" t="s">
        <v>498</v>
      </c>
      <c r="C481" t="s">
        <v>4</v>
      </c>
      <c r="D481" s="72">
        <v>11.349346867797021</v>
      </c>
      <c r="F481" t="e">
        <f>Tabela1[[#This Row],[Coluna4]]-(Tabela1[[#This Row],[Coluna4]]*desconto)</f>
        <v>#REF!</v>
      </c>
      <c r="I481">
        <v>13.805000000000001</v>
      </c>
    </row>
    <row r="482" spans="1:9" x14ac:dyDescent="0.25">
      <c r="A482">
        <v>400064</v>
      </c>
      <c r="B482" t="s">
        <v>499</v>
      </c>
      <c r="C482" t="s">
        <v>4</v>
      </c>
      <c r="D482" s="72">
        <v>24.453094765357083</v>
      </c>
      <c r="F482" t="e">
        <f>Tabela1[[#This Row],[Coluna4]]-(Tabela1[[#This Row],[Coluna4]]*desconto)</f>
        <v>#REF!</v>
      </c>
      <c r="I482">
        <v>29.744</v>
      </c>
    </row>
    <row r="483" spans="1:9" x14ac:dyDescent="0.25">
      <c r="A483">
        <v>400068</v>
      </c>
      <c r="B483" t="s">
        <v>500</v>
      </c>
      <c r="C483" t="s">
        <v>4</v>
      </c>
      <c r="D483" s="72">
        <v>16.314120915940897</v>
      </c>
      <c r="F483" t="e">
        <f>Tabela1[[#This Row],[Coluna4]]-(Tabela1[[#This Row],[Coluna4]]*desconto)</f>
        <v>#REF!</v>
      </c>
      <c r="I483">
        <v>19.844000000000001</v>
      </c>
    </row>
    <row r="484" spans="1:9" x14ac:dyDescent="0.25">
      <c r="A484">
        <v>400065</v>
      </c>
      <c r="B484" t="s">
        <v>501</v>
      </c>
      <c r="C484" t="s">
        <v>4</v>
      </c>
      <c r="D484" s="72">
        <v>27.781030739340594</v>
      </c>
      <c r="F484" t="e">
        <f>Tabela1[[#This Row],[Coluna4]]-(Tabela1[[#This Row],[Coluna4]]*desconto)</f>
        <v>#REF!</v>
      </c>
      <c r="I484">
        <v>33.792000000000002</v>
      </c>
    </row>
    <row r="485" spans="1:9" x14ac:dyDescent="0.25">
      <c r="A485">
        <v>400066</v>
      </c>
      <c r="B485" t="s">
        <v>502</v>
      </c>
      <c r="C485" t="s">
        <v>4</v>
      </c>
      <c r="D485" s="72">
        <v>39.021857955812067</v>
      </c>
      <c r="F485" t="e">
        <f>Tabela1[[#This Row],[Coluna4]]-(Tabela1[[#This Row],[Coluna4]]*desconto)</f>
        <v>#REF!</v>
      </c>
      <c r="I485">
        <v>47.465000000000003</v>
      </c>
    </row>
    <row r="486" spans="1:9" x14ac:dyDescent="0.25">
      <c r="A486">
        <v>400067</v>
      </c>
      <c r="B486" t="s">
        <v>503</v>
      </c>
      <c r="C486" t="s">
        <v>4</v>
      </c>
      <c r="D486" s="72">
        <v>51.438314728310317</v>
      </c>
      <c r="F486" t="e">
        <f>Tabela1[[#This Row],[Coluna4]]-(Tabela1[[#This Row],[Coluna4]]*desconto)</f>
        <v>#REF!</v>
      </c>
      <c r="I486">
        <v>62.568000000000005</v>
      </c>
    </row>
    <row r="487" spans="1:9" x14ac:dyDescent="0.25">
      <c r="A487">
        <v>231381</v>
      </c>
      <c r="B487" t="s">
        <v>504</v>
      </c>
      <c r="C487" t="s">
        <v>10</v>
      </c>
      <c r="D487" s="72">
        <v>0</v>
      </c>
      <c r="F487" t="e">
        <f>Tabela1[[#This Row],[Coluna4]]-(Tabela1[[#This Row],[Coluna4]]*desconto)</f>
        <v>#REF!</v>
      </c>
      <c r="I487">
        <v>0</v>
      </c>
    </row>
    <row r="488" spans="1:9" x14ac:dyDescent="0.25">
      <c r="A488">
        <v>227454</v>
      </c>
      <c r="B488" t="s">
        <v>505</v>
      </c>
      <c r="C488" t="s">
        <v>4</v>
      </c>
      <c r="D488" s="72">
        <v>112.98704363845096</v>
      </c>
      <c r="F488" t="e">
        <f>Tabela1[[#This Row],[Coluna4]]-(Tabela1[[#This Row],[Coluna4]]*desconto)</f>
        <v>#REF!</v>
      </c>
      <c r="I488">
        <v>137.434</v>
      </c>
    </row>
    <row r="489" spans="1:9" x14ac:dyDescent="0.25">
      <c r="A489">
        <v>227462</v>
      </c>
      <c r="B489" t="s">
        <v>506</v>
      </c>
      <c r="C489" t="s">
        <v>4</v>
      </c>
      <c r="D489" s="72">
        <v>112.98704363845096</v>
      </c>
      <c r="F489" t="e">
        <f>Tabela1[[#This Row],[Coluna4]]-(Tabela1[[#This Row],[Coluna4]]*desconto)</f>
        <v>#REF!</v>
      </c>
      <c r="I489">
        <v>137.434</v>
      </c>
    </row>
    <row r="490" spans="1:9" x14ac:dyDescent="0.25">
      <c r="A490">
        <v>227488</v>
      </c>
      <c r="B490" t="s">
        <v>507</v>
      </c>
      <c r="C490" t="s">
        <v>4</v>
      </c>
      <c r="D490" s="72">
        <v>112.98704363845096</v>
      </c>
      <c r="F490" t="e">
        <f>Tabela1[[#This Row],[Coluna4]]-(Tabela1[[#This Row],[Coluna4]]*desconto)</f>
        <v>#REF!</v>
      </c>
      <c r="I490">
        <v>137.434</v>
      </c>
    </row>
    <row r="491" spans="1:9" x14ac:dyDescent="0.25">
      <c r="A491" t="s">
        <v>508</v>
      </c>
      <c r="B491" t="s">
        <v>509</v>
      </c>
      <c r="C491" t="s">
        <v>4</v>
      </c>
      <c r="D491" s="72">
        <v>0</v>
      </c>
      <c r="F491" t="e">
        <f>Tabela1[[#This Row],[Coluna4]]-(Tabela1[[#This Row],[Coluna4]]*desconto)</f>
        <v>#REF!</v>
      </c>
      <c r="I491">
        <v>0</v>
      </c>
    </row>
    <row r="492" spans="1:9" x14ac:dyDescent="0.25">
      <c r="A492" t="s">
        <v>510</v>
      </c>
      <c r="B492" t="s">
        <v>511</v>
      </c>
      <c r="C492" t="s">
        <v>4</v>
      </c>
      <c r="D492" s="72">
        <v>0</v>
      </c>
      <c r="F492" t="e">
        <f>Tabela1[[#This Row],[Coluna4]]-(Tabela1[[#This Row],[Coluna4]]*desconto)</f>
        <v>#REF!</v>
      </c>
      <c r="I492">
        <v>0</v>
      </c>
    </row>
    <row r="493" spans="1:9" x14ac:dyDescent="0.25">
      <c r="A493">
        <v>400592</v>
      </c>
      <c r="B493" t="s">
        <v>512</v>
      </c>
      <c r="C493" t="s">
        <v>4</v>
      </c>
      <c r="D493" s="72">
        <v>1209.9941122798737</v>
      </c>
      <c r="F493" t="e">
        <f>Tabela1[[#This Row],[Coluna4]]-(Tabela1[[#This Row],[Coluna4]]*desconto)</f>
        <v>#REF!</v>
      </c>
      <c r="I493">
        <v>1471.8000000000002</v>
      </c>
    </row>
    <row r="494" spans="1:9" x14ac:dyDescent="0.25">
      <c r="A494">
        <v>207209</v>
      </c>
      <c r="B494" t="s">
        <v>513</v>
      </c>
      <c r="C494" t="s">
        <v>4</v>
      </c>
      <c r="D494" s="72">
        <v>438.60025744076131</v>
      </c>
      <c r="F494" t="e">
        <f>Tabela1[[#This Row],[Coluna4]]-(Tabela1[[#This Row],[Coluna4]]*desconto)</f>
        <v>#REF!</v>
      </c>
      <c r="I494">
        <v>533.5</v>
      </c>
    </row>
    <row r="495" spans="1:9" x14ac:dyDescent="0.25">
      <c r="A495">
        <v>377705</v>
      </c>
      <c r="B495" t="s">
        <v>514</v>
      </c>
      <c r="C495" t="s">
        <v>4</v>
      </c>
      <c r="D495" s="72">
        <v>195.33537238598856</v>
      </c>
      <c r="F495" t="e">
        <f>Tabela1[[#This Row],[Coluna4]]-(Tabela1[[#This Row],[Coluna4]]*desconto)</f>
        <v>#REF!</v>
      </c>
      <c r="I495">
        <v>237.60000000000002</v>
      </c>
    </row>
    <row r="496" spans="1:9" x14ac:dyDescent="0.25">
      <c r="A496">
        <v>379577</v>
      </c>
      <c r="B496" t="s">
        <v>515</v>
      </c>
      <c r="C496" t="s">
        <v>4</v>
      </c>
      <c r="D496" s="72">
        <v>293.00305857898286</v>
      </c>
      <c r="F496" t="e">
        <f>Tabela1[[#This Row],[Coluna4]]-(Tabela1[[#This Row],[Coluna4]]*desconto)</f>
        <v>#REF!</v>
      </c>
      <c r="I496">
        <v>356.40000000000003</v>
      </c>
    </row>
    <row r="497" spans="1:9" x14ac:dyDescent="0.25">
      <c r="A497">
        <v>377706</v>
      </c>
      <c r="B497" t="s">
        <v>516</v>
      </c>
      <c r="C497" t="s">
        <v>10</v>
      </c>
      <c r="D497" s="72">
        <v>170.91845083773998</v>
      </c>
      <c r="F497" t="e">
        <f>Tabela1[[#This Row],[Coluna4]]-(Tabela1[[#This Row],[Coluna4]]*desconto)</f>
        <v>#REF!</v>
      </c>
      <c r="I497">
        <v>207.9</v>
      </c>
    </row>
    <row r="498" spans="1:9" x14ac:dyDescent="0.25">
      <c r="A498">
        <v>379578</v>
      </c>
      <c r="B498" t="s">
        <v>517</v>
      </c>
      <c r="C498" t="s">
        <v>4</v>
      </c>
      <c r="D498" s="72">
        <v>252.30818933190187</v>
      </c>
      <c r="F498" t="e">
        <f>Tabela1[[#This Row],[Coluna4]]-(Tabela1[[#This Row],[Coluna4]]*desconto)</f>
        <v>#REF!</v>
      </c>
      <c r="I498">
        <v>306.90000000000003</v>
      </c>
    </row>
    <row r="499" spans="1:9" x14ac:dyDescent="0.25">
      <c r="A499">
        <v>380764</v>
      </c>
      <c r="B499" t="s">
        <v>518</v>
      </c>
      <c r="C499" t="s">
        <v>4</v>
      </c>
      <c r="D499" s="72">
        <v>179.05742468715616</v>
      </c>
      <c r="F499" t="e">
        <f>Tabela1[[#This Row],[Coluna4]]-(Tabela1[[#This Row],[Coluna4]]*desconto)</f>
        <v>#REF!</v>
      </c>
      <c r="I499">
        <v>217.8</v>
      </c>
    </row>
    <row r="500" spans="1:9" x14ac:dyDescent="0.25">
      <c r="A500">
        <v>377602</v>
      </c>
      <c r="B500" t="s">
        <v>519</v>
      </c>
      <c r="C500" t="s">
        <v>4</v>
      </c>
      <c r="D500" s="72">
        <v>132.93657287379776</v>
      </c>
      <c r="F500" t="e">
        <f>Tabela1[[#This Row],[Coluna4]]-(Tabela1[[#This Row],[Coluna4]]*desconto)</f>
        <v>#REF!</v>
      </c>
      <c r="I500">
        <v>161.70000000000002</v>
      </c>
    </row>
    <row r="501" spans="1:9" x14ac:dyDescent="0.25">
      <c r="A501">
        <v>377613</v>
      </c>
      <c r="B501" t="s">
        <v>520</v>
      </c>
      <c r="C501" t="s">
        <v>4</v>
      </c>
      <c r="D501" s="72">
        <v>150.11885100034306</v>
      </c>
      <c r="F501" t="e">
        <f>Tabela1[[#This Row],[Coluna4]]-(Tabela1[[#This Row],[Coluna4]]*desconto)</f>
        <v>#REF!</v>
      </c>
      <c r="I501">
        <v>182.60000000000002</v>
      </c>
    </row>
    <row r="502" spans="1:9" x14ac:dyDescent="0.25">
      <c r="A502">
        <v>214254</v>
      </c>
      <c r="B502" t="s">
        <v>521</v>
      </c>
      <c r="C502" t="s">
        <v>4</v>
      </c>
      <c r="D502" s="72">
        <v>217.03930265109838</v>
      </c>
      <c r="F502" t="e">
        <f>Tabela1[[#This Row],[Coluna4]]-(Tabela1[[#This Row],[Coluna4]]*desconto)</f>
        <v>#REF!</v>
      </c>
      <c r="I502">
        <v>264</v>
      </c>
    </row>
    <row r="503" spans="1:9" x14ac:dyDescent="0.25">
      <c r="A503">
        <v>214288</v>
      </c>
      <c r="B503" t="s">
        <v>522</v>
      </c>
      <c r="C503" t="s">
        <v>4</v>
      </c>
      <c r="D503" s="72">
        <v>434.30468790912505</v>
      </c>
      <c r="F503" t="e">
        <f>Tabela1[[#This Row],[Coluna4]]-(Tabela1[[#This Row],[Coluna4]]*desconto)</f>
        <v>#REF!</v>
      </c>
      <c r="I503">
        <v>528.27500000000009</v>
      </c>
    </row>
    <row r="504" spans="1:9" x14ac:dyDescent="0.25">
      <c r="A504">
        <v>400291</v>
      </c>
      <c r="B504" t="s">
        <v>523</v>
      </c>
      <c r="C504" t="s">
        <v>4</v>
      </c>
      <c r="D504" s="72">
        <v>14831.019014491721</v>
      </c>
      <c r="F504" t="e">
        <f>Tabela1[[#This Row],[Coluna4]]-(Tabela1[[#This Row],[Coluna4]]*desconto)</f>
        <v>#REF!</v>
      </c>
      <c r="I504">
        <v>18040</v>
      </c>
    </row>
    <row r="505" spans="1:9" x14ac:dyDescent="0.25">
      <c r="A505">
        <v>400351</v>
      </c>
      <c r="B505" t="s">
        <v>524</v>
      </c>
      <c r="C505" t="s">
        <v>4</v>
      </c>
      <c r="D505" s="72">
        <v>9.866244966347848</v>
      </c>
      <c r="F505" t="e">
        <f>Tabela1[[#This Row],[Coluna4]]-(Tabela1[[#This Row],[Coluna4]]*desconto)</f>
        <v>#REF!</v>
      </c>
      <c r="I505">
        <v>12.001000000000001</v>
      </c>
    </row>
    <row r="506" spans="1:9" x14ac:dyDescent="0.25">
      <c r="A506">
        <v>400352</v>
      </c>
      <c r="B506" t="s">
        <v>525</v>
      </c>
      <c r="C506" t="s">
        <v>4</v>
      </c>
      <c r="D506" s="72">
        <v>6.990474206220795</v>
      </c>
      <c r="F506" t="e">
        <f>Tabela1[[#This Row],[Coluna4]]-(Tabela1[[#This Row],[Coluna4]]*desconto)</f>
        <v>#REF!</v>
      </c>
      <c r="I506">
        <v>8.5030000000000019</v>
      </c>
    </row>
    <row r="507" spans="1:9" x14ac:dyDescent="0.25">
      <c r="A507">
        <v>298356</v>
      </c>
      <c r="B507" t="s">
        <v>526</v>
      </c>
      <c r="C507" t="s">
        <v>4</v>
      </c>
      <c r="D507" s="72">
        <v>38.660125784726901</v>
      </c>
      <c r="F507" t="e">
        <f>Tabela1[[#This Row],[Coluna4]]-(Tabela1[[#This Row],[Coluna4]]*desconto)</f>
        <v>#REF!</v>
      </c>
      <c r="I507">
        <v>47.025000000000006</v>
      </c>
    </row>
    <row r="508" spans="1:9" x14ac:dyDescent="0.25">
      <c r="A508">
        <v>56952</v>
      </c>
      <c r="B508" t="s">
        <v>527</v>
      </c>
      <c r="C508" t="s">
        <v>4</v>
      </c>
      <c r="D508" s="72">
        <v>66.070381048705201</v>
      </c>
      <c r="F508" t="e">
        <f>Tabela1[[#This Row],[Coluna4]]-(Tabela1[[#This Row],[Coluna4]]*desconto)</f>
        <v>#REF!</v>
      </c>
      <c r="I508">
        <v>80.366000000000014</v>
      </c>
    </row>
    <row r="509" spans="1:9" x14ac:dyDescent="0.25">
      <c r="A509">
        <v>400531</v>
      </c>
      <c r="B509" t="s">
        <v>528</v>
      </c>
      <c r="C509" t="s">
        <v>4</v>
      </c>
      <c r="D509" s="72">
        <v>77.320251569453802</v>
      </c>
      <c r="F509" t="e">
        <f>Tabela1[[#This Row],[Coluna4]]-(Tabela1[[#This Row],[Coluna4]]*desconto)</f>
        <v>#REF!</v>
      </c>
      <c r="I509">
        <v>94.050000000000011</v>
      </c>
    </row>
    <row r="510" spans="1:9" x14ac:dyDescent="0.25">
      <c r="A510">
        <v>298463</v>
      </c>
      <c r="B510" t="s">
        <v>529</v>
      </c>
      <c r="C510" t="s">
        <v>4</v>
      </c>
      <c r="D510" s="72">
        <v>18.086608554258198</v>
      </c>
      <c r="F510" t="e">
        <f>Tabela1[[#This Row],[Coluna4]]-(Tabela1[[#This Row],[Coluna4]]*desconto)</f>
        <v>#REF!</v>
      </c>
      <c r="I510">
        <v>22</v>
      </c>
    </row>
    <row r="511" spans="1:9" x14ac:dyDescent="0.25">
      <c r="A511">
        <v>298448</v>
      </c>
      <c r="B511" t="s">
        <v>530</v>
      </c>
      <c r="C511" t="s">
        <v>4</v>
      </c>
      <c r="D511" s="72">
        <v>241.84508628326353</v>
      </c>
      <c r="F511" t="e">
        <f>Tabela1[[#This Row],[Coluna4]]-(Tabela1[[#This Row],[Coluna4]]*desconto)</f>
        <v>#REF!</v>
      </c>
      <c r="I511">
        <v>294.17300000000006</v>
      </c>
    </row>
    <row r="512" spans="1:9" x14ac:dyDescent="0.25">
      <c r="A512">
        <v>400232</v>
      </c>
      <c r="B512" t="s">
        <v>531</v>
      </c>
      <c r="C512" t="s">
        <v>4</v>
      </c>
      <c r="D512" s="72">
        <v>3.1651564969951851</v>
      </c>
      <c r="F512" t="e">
        <f>Tabela1[[#This Row],[Coluna4]]-(Tabela1[[#This Row],[Coluna4]]*desconto)</f>
        <v>#REF!</v>
      </c>
      <c r="I512">
        <v>3.8500000000000005</v>
      </c>
    </row>
    <row r="513" spans="1:9" x14ac:dyDescent="0.25">
      <c r="A513">
        <v>400233</v>
      </c>
      <c r="B513" t="s">
        <v>532</v>
      </c>
      <c r="C513" t="s">
        <v>4</v>
      </c>
      <c r="D513" s="72">
        <v>3.6173217108516398</v>
      </c>
      <c r="F513" t="e">
        <f>Tabela1[[#This Row],[Coluna4]]-(Tabela1[[#This Row],[Coluna4]]*desconto)</f>
        <v>#REF!</v>
      </c>
      <c r="I513">
        <v>4.4000000000000004</v>
      </c>
    </row>
    <row r="514" spans="1:9" x14ac:dyDescent="0.25">
      <c r="A514">
        <v>400234</v>
      </c>
      <c r="B514" t="s">
        <v>533</v>
      </c>
      <c r="C514" t="s">
        <v>4</v>
      </c>
      <c r="D514" s="72">
        <v>4.5216521385645496</v>
      </c>
      <c r="F514" t="e">
        <f>Tabela1[[#This Row],[Coluna4]]-(Tabela1[[#This Row],[Coluna4]]*desconto)</f>
        <v>#REF!</v>
      </c>
      <c r="I514">
        <v>5.5</v>
      </c>
    </row>
    <row r="515" spans="1:9" x14ac:dyDescent="0.25">
      <c r="A515">
        <v>400235</v>
      </c>
      <c r="B515" t="s">
        <v>534</v>
      </c>
      <c r="C515" t="s">
        <v>4</v>
      </c>
      <c r="D515" s="72">
        <v>44.095151655281491</v>
      </c>
      <c r="F515" t="e">
        <f>Tabela1[[#This Row],[Coluna4]]-(Tabela1[[#This Row],[Coluna4]]*desconto)</f>
        <v>#REF!</v>
      </c>
      <c r="I515">
        <v>53.636000000000003</v>
      </c>
    </row>
    <row r="516" spans="1:9" x14ac:dyDescent="0.25">
      <c r="A516">
        <v>400236</v>
      </c>
      <c r="B516" t="s">
        <v>535</v>
      </c>
      <c r="C516" t="s">
        <v>4</v>
      </c>
      <c r="D516" s="72">
        <v>4.5126088342874207</v>
      </c>
      <c r="F516" t="e">
        <f>Tabela1[[#This Row],[Coluna4]]-(Tabela1[[#This Row],[Coluna4]]*desconto)</f>
        <v>#REF!</v>
      </c>
      <c r="I516">
        <v>5.4890000000000008</v>
      </c>
    </row>
    <row r="517" spans="1:9" x14ac:dyDescent="0.25">
      <c r="A517">
        <v>400237</v>
      </c>
      <c r="B517" t="s">
        <v>536</v>
      </c>
      <c r="C517" t="s">
        <v>4</v>
      </c>
      <c r="D517" s="72">
        <v>5.5797187389886549</v>
      </c>
      <c r="F517" t="e">
        <f>Tabela1[[#This Row],[Coluna4]]-(Tabela1[[#This Row],[Coluna4]]*desconto)</f>
        <v>#REF!</v>
      </c>
      <c r="I517">
        <v>6.7870000000000008</v>
      </c>
    </row>
    <row r="518" spans="1:9" x14ac:dyDescent="0.25">
      <c r="A518">
        <v>400238</v>
      </c>
      <c r="B518" t="s">
        <v>537</v>
      </c>
      <c r="C518" t="s">
        <v>4</v>
      </c>
      <c r="D518" s="72">
        <v>16.5944633485319</v>
      </c>
      <c r="F518" t="e">
        <f>Tabela1[[#This Row],[Coluna4]]-(Tabela1[[#This Row],[Coluna4]]*desconto)</f>
        <v>#REF!</v>
      </c>
      <c r="I518">
        <v>20.185000000000002</v>
      </c>
    </row>
    <row r="519" spans="1:9" x14ac:dyDescent="0.25">
      <c r="A519">
        <v>400239</v>
      </c>
      <c r="B519" t="s">
        <v>538</v>
      </c>
      <c r="C519" t="s">
        <v>4</v>
      </c>
      <c r="D519" s="72">
        <v>18.801029592151394</v>
      </c>
      <c r="F519" t="e">
        <f>Tabela1[[#This Row],[Coluna4]]-(Tabela1[[#This Row],[Coluna4]]*desconto)</f>
        <v>#REF!</v>
      </c>
      <c r="I519">
        <v>22.869</v>
      </c>
    </row>
    <row r="520" spans="1:9" x14ac:dyDescent="0.25">
      <c r="A520">
        <v>295535</v>
      </c>
      <c r="B520" t="s">
        <v>539</v>
      </c>
      <c r="C520" t="s">
        <v>4</v>
      </c>
      <c r="D520" s="72">
        <v>2693.0055806862747</v>
      </c>
      <c r="F520" t="e">
        <f>Tabela1[[#This Row],[Coluna4]]-(Tabela1[[#This Row],[Coluna4]]*desconto)</f>
        <v>#REF!</v>
      </c>
      <c r="I520">
        <v>3275.6900000000005</v>
      </c>
    </row>
    <row r="521" spans="1:9" x14ac:dyDescent="0.25">
      <c r="A521">
        <v>400382</v>
      </c>
      <c r="B521" t="s">
        <v>540</v>
      </c>
      <c r="C521" t="s">
        <v>4</v>
      </c>
      <c r="D521" s="72">
        <v>2.0528300709083056</v>
      </c>
      <c r="F521" t="e">
        <f>Tabela1[[#This Row],[Coluna4]]-(Tabela1[[#This Row],[Coluna4]]*desconto)</f>
        <v>#REF!</v>
      </c>
      <c r="I521">
        <v>2.4970000000000003</v>
      </c>
    </row>
    <row r="522" spans="1:9" x14ac:dyDescent="0.25">
      <c r="A522">
        <v>400383</v>
      </c>
      <c r="B522" t="s">
        <v>541</v>
      </c>
      <c r="C522" t="s">
        <v>4</v>
      </c>
      <c r="D522" s="72">
        <v>2.7129912831387299</v>
      </c>
      <c r="F522" t="e">
        <f>Tabela1[[#This Row],[Coluna4]]-(Tabela1[[#This Row],[Coluna4]]*desconto)</f>
        <v>#REF!</v>
      </c>
      <c r="I522">
        <v>3.3000000000000003</v>
      </c>
    </row>
    <row r="523" spans="1:9" x14ac:dyDescent="0.25">
      <c r="A523">
        <v>400384</v>
      </c>
      <c r="B523" t="s">
        <v>542</v>
      </c>
      <c r="C523" t="s">
        <v>4</v>
      </c>
      <c r="D523" s="72">
        <v>4.612085181335841</v>
      </c>
      <c r="F523" t="e">
        <f>Tabela1[[#This Row],[Coluna4]]-(Tabela1[[#This Row],[Coluna4]]*desconto)</f>
        <v>#REF!</v>
      </c>
      <c r="I523">
        <v>5.61</v>
      </c>
    </row>
    <row r="524" spans="1:9" x14ac:dyDescent="0.25">
      <c r="A524">
        <v>400385</v>
      </c>
      <c r="B524" t="s">
        <v>543</v>
      </c>
      <c r="C524" t="s">
        <v>4</v>
      </c>
      <c r="D524" s="72">
        <v>3.0747234542238937</v>
      </c>
      <c r="F524" t="e">
        <f>Tabela1[[#This Row],[Coluna4]]-(Tabela1[[#This Row],[Coluna4]]*desconto)</f>
        <v>#REF!</v>
      </c>
      <c r="I524">
        <v>3.74</v>
      </c>
    </row>
    <row r="525" spans="1:9" x14ac:dyDescent="0.25">
      <c r="A525">
        <v>400386</v>
      </c>
      <c r="B525" t="s">
        <v>544</v>
      </c>
      <c r="C525" t="s">
        <v>4</v>
      </c>
      <c r="D525" s="72">
        <v>3.9428806648282881</v>
      </c>
      <c r="F525" t="e">
        <f>Tabela1[[#This Row],[Coluna4]]-(Tabela1[[#This Row],[Coluna4]]*desconto)</f>
        <v>#REF!</v>
      </c>
      <c r="I525">
        <v>4.7960000000000012</v>
      </c>
    </row>
    <row r="526" spans="1:9" x14ac:dyDescent="0.25">
      <c r="A526">
        <v>400387</v>
      </c>
      <c r="B526" t="s">
        <v>545</v>
      </c>
      <c r="C526" t="s">
        <v>4</v>
      </c>
      <c r="D526" s="72">
        <v>13.311743895934036</v>
      </c>
      <c r="F526" t="e">
        <f>Tabela1[[#This Row],[Coluna4]]-(Tabela1[[#This Row],[Coluna4]]*desconto)</f>
        <v>#REF!</v>
      </c>
      <c r="I526">
        <v>16.192000000000004</v>
      </c>
    </row>
    <row r="527" spans="1:9" x14ac:dyDescent="0.25">
      <c r="A527">
        <v>400388</v>
      </c>
      <c r="B527" t="s">
        <v>546</v>
      </c>
      <c r="C527" t="s">
        <v>4</v>
      </c>
      <c r="D527" s="72">
        <v>11.168480782254438</v>
      </c>
      <c r="F527" t="e">
        <f>Tabela1[[#This Row],[Coluna4]]-(Tabela1[[#This Row],[Coluna4]]*desconto)</f>
        <v>#REF!</v>
      </c>
      <c r="I527">
        <v>13.585000000000001</v>
      </c>
    </row>
    <row r="528" spans="1:9" x14ac:dyDescent="0.25">
      <c r="A528">
        <v>400389</v>
      </c>
      <c r="B528" t="s">
        <v>547</v>
      </c>
      <c r="C528" t="s">
        <v>4</v>
      </c>
      <c r="D528" s="72">
        <v>48.544457359629007</v>
      </c>
      <c r="F528" t="e">
        <f>Tabela1[[#This Row],[Coluna4]]-(Tabela1[[#This Row],[Coluna4]]*desconto)</f>
        <v>#REF!</v>
      </c>
      <c r="I528">
        <v>59.048000000000002</v>
      </c>
    </row>
    <row r="529" spans="1:9" x14ac:dyDescent="0.25">
      <c r="A529">
        <v>400463</v>
      </c>
      <c r="B529" t="s">
        <v>548</v>
      </c>
      <c r="C529" t="s">
        <v>4</v>
      </c>
      <c r="D529" s="72">
        <v>1.356495641569365</v>
      </c>
      <c r="F529" t="e">
        <f>Tabela1[[#This Row],[Coluna4]]-(Tabela1[[#This Row],[Coluna4]]*desconto)</f>
        <v>#REF!</v>
      </c>
      <c r="I529">
        <v>1.6500000000000001</v>
      </c>
    </row>
    <row r="530" spans="1:9" x14ac:dyDescent="0.25">
      <c r="A530">
        <v>400354</v>
      </c>
      <c r="B530" t="s">
        <v>549</v>
      </c>
      <c r="C530" t="s">
        <v>4</v>
      </c>
      <c r="D530" s="72">
        <v>1.8086608554258199</v>
      </c>
      <c r="F530" t="e">
        <f>Tabela1[[#This Row],[Coluna4]]-(Tabela1[[#This Row],[Coluna4]]*desconto)</f>
        <v>#REF!</v>
      </c>
      <c r="I530">
        <v>2.2000000000000002</v>
      </c>
    </row>
    <row r="531" spans="1:9" x14ac:dyDescent="0.25">
      <c r="A531">
        <v>400356</v>
      </c>
      <c r="B531" t="s">
        <v>550</v>
      </c>
      <c r="C531" t="s">
        <v>4</v>
      </c>
      <c r="D531" s="72">
        <v>3.8434043177798678</v>
      </c>
      <c r="F531" t="e">
        <f>Tabela1[[#This Row],[Coluna4]]-(Tabela1[[#This Row],[Coluna4]]*desconto)</f>
        <v>#REF!</v>
      </c>
      <c r="I531">
        <v>4.6750000000000007</v>
      </c>
    </row>
    <row r="532" spans="1:9" x14ac:dyDescent="0.25">
      <c r="A532">
        <v>400357</v>
      </c>
      <c r="B532" t="s">
        <v>551</v>
      </c>
      <c r="C532" t="s">
        <v>4</v>
      </c>
      <c r="D532" s="72">
        <v>4.0514003161538366</v>
      </c>
      <c r="F532" t="e">
        <f>Tabela1[[#This Row],[Coluna4]]-(Tabela1[[#This Row],[Coluna4]]*desconto)</f>
        <v>#REF!</v>
      </c>
      <c r="I532">
        <v>4.9280000000000008</v>
      </c>
    </row>
    <row r="533" spans="1:9" x14ac:dyDescent="0.25">
      <c r="A533">
        <v>400359</v>
      </c>
      <c r="B533" t="s">
        <v>552</v>
      </c>
      <c r="C533" t="s">
        <v>4</v>
      </c>
      <c r="D533" s="72">
        <v>9.4592962738770385</v>
      </c>
      <c r="F533" t="e">
        <f>Tabela1[[#This Row],[Coluna4]]-(Tabela1[[#This Row],[Coluna4]]*desconto)</f>
        <v>#REF!</v>
      </c>
      <c r="I533">
        <v>11.506000000000002</v>
      </c>
    </row>
    <row r="534" spans="1:9" x14ac:dyDescent="0.25">
      <c r="A534">
        <v>400360</v>
      </c>
      <c r="B534" t="s">
        <v>553</v>
      </c>
      <c r="C534" t="s">
        <v>4</v>
      </c>
      <c r="D534" s="72">
        <v>17.25462456076232</v>
      </c>
      <c r="F534" t="e">
        <f>Tabela1[[#This Row],[Coluna4]]-(Tabela1[[#This Row],[Coluna4]]*desconto)</f>
        <v>#REF!</v>
      </c>
      <c r="I534">
        <v>20.988</v>
      </c>
    </row>
    <row r="535" spans="1:9" x14ac:dyDescent="0.25">
      <c r="A535">
        <v>400361</v>
      </c>
      <c r="B535" t="s">
        <v>554</v>
      </c>
      <c r="C535" t="s">
        <v>4</v>
      </c>
      <c r="D535" s="72">
        <v>17.001412041002709</v>
      </c>
      <c r="F535" t="e">
        <f>Tabela1[[#This Row],[Coluna4]]-(Tabela1[[#This Row],[Coluna4]]*desconto)</f>
        <v>#REF!</v>
      </c>
      <c r="I535">
        <v>20.680000000000003</v>
      </c>
    </row>
    <row r="536" spans="1:9" x14ac:dyDescent="0.25">
      <c r="A536">
        <v>400362</v>
      </c>
      <c r="B536" t="s">
        <v>555</v>
      </c>
      <c r="C536" t="s">
        <v>4</v>
      </c>
      <c r="D536" s="72">
        <v>39.790538819368038</v>
      </c>
      <c r="F536" t="e">
        <f>Tabela1[[#This Row],[Coluna4]]-(Tabela1[[#This Row],[Coluna4]]*desconto)</f>
        <v>#REF!</v>
      </c>
      <c r="I536">
        <v>48.400000000000006</v>
      </c>
    </row>
    <row r="537" spans="1:9" x14ac:dyDescent="0.25">
      <c r="A537" t="s">
        <v>556</v>
      </c>
      <c r="B537" t="s">
        <v>557</v>
      </c>
      <c r="C537" t="s">
        <v>558</v>
      </c>
      <c r="D537" s="72">
        <v>904.33042771290991</v>
      </c>
      <c r="F537" t="e">
        <f>Tabela1[[#This Row],[Coluna4]]-(Tabela1[[#This Row],[Coluna4]]*desconto)</f>
        <v>#REF!</v>
      </c>
      <c r="I537">
        <v>1100</v>
      </c>
    </row>
    <row r="538" spans="1:9" x14ac:dyDescent="0.25">
      <c r="A538">
        <v>212120</v>
      </c>
      <c r="B538" t="s">
        <v>559</v>
      </c>
      <c r="C538" t="s">
        <v>1</v>
      </c>
      <c r="D538" s="72">
        <v>1790.5742468715616</v>
      </c>
      <c r="F538" t="e">
        <f>Tabela1[[#This Row],[Coluna4]]-(Tabela1[[#This Row],[Coluna4]]*desconto)</f>
        <v>#REF!</v>
      </c>
      <c r="I538">
        <v>2178</v>
      </c>
    </row>
    <row r="539" spans="1:9" x14ac:dyDescent="0.25">
      <c r="A539">
        <v>212122</v>
      </c>
      <c r="B539" t="s">
        <v>560</v>
      </c>
      <c r="C539" t="s">
        <v>166</v>
      </c>
      <c r="D539" s="72">
        <v>140.17121629550104</v>
      </c>
      <c r="F539" t="e">
        <f>Tabela1[[#This Row],[Coluna4]]-(Tabela1[[#This Row],[Coluna4]]*desconto)</f>
        <v>#REF!</v>
      </c>
      <c r="I539">
        <v>170.5</v>
      </c>
    </row>
    <row r="540" spans="1:9" x14ac:dyDescent="0.25">
      <c r="A540">
        <v>212121</v>
      </c>
      <c r="B540" t="s">
        <v>561</v>
      </c>
      <c r="C540" t="s">
        <v>1</v>
      </c>
      <c r="D540" s="72">
        <v>2406.5317877953785</v>
      </c>
      <c r="F540" t="e">
        <f>Tabela1[[#This Row],[Coluna4]]-(Tabela1[[#This Row],[Coluna4]]*desconto)</f>
        <v>#REF!</v>
      </c>
      <c r="I540">
        <v>2927.232</v>
      </c>
    </row>
    <row r="541" spans="1:9" x14ac:dyDescent="0.25">
      <c r="A541">
        <v>229237</v>
      </c>
      <c r="B541" t="s">
        <v>562</v>
      </c>
      <c r="C541" t="s">
        <v>4</v>
      </c>
      <c r="D541" s="72">
        <v>32.872411047364281</v>
      </c>
      <c r="F541" t="e">
        <f>Tabela1[[#This Row],[Coluna4]]-(Tabela1[[#This Row],[Coluna4]]*desconto)</f>
        <v>#REF!</v>
      </c>
      <c r="I541">
        <v>39.985000000000007</v>
      </c>
    </row>
    <row r="542" spans="1:9" x14ac:dyDescent="0.25">
      <c r="A542">
        <v>297309</v>
      </c>
      <c r="B542" t="s">
        <v>563</v>
      </c>
      <c r="C542" t="s">
        <v>4</v>
      </c>
      <c r="D542" s="72">
        <v>60.210319877125542</v>
      </c>
      <c r="F542" t="e">
        <f>Tabela1[[#This Row],[Coluna4]]-(Tabela1[[#This Row],[Coluna4]]*desconto)</f>
        <v>#REF!</v>
      </c>
      <c r="I542">
        <v>73.238</v>
      </c>
    </row>
    <row r="543" spans="1:9" x14ac:dyDescent="0.25">
      <c r="A543">
        <v>310003</v>
      </c>
      <c r="B543" t="s">
        <v>564</v>
      </c>
      <c r="C543" t="s">
        <v>4</v>
      </c>
      <c r="D543" s="72">
        <v>89.465409213638196</v>
      </c>
      <c r="F543" t="e">
        <f>Tabela1[[#This Row],[Coluna4]]-(Tabela1[[#This Row],[Coluna4]]*desconto)</f>
        <v>#REF!</v>
      </c>
      <c r="I543">
        <v>108.82300000000002</v>
      </c>
    </row>
    <row r="544" spans="1:9" x14ac:dyDescent="0.25">
      <c r="A544">
        <v>297325</v>
      </c>
      <c r="B544" t="s">
        <v>565</v>
      </c>
      <c r="C544" t="s">
        <v>4</v>
      </c>
      <c r="D544" s="72">
        <v>110.49109165796335</v>
      </c>
      <c r="F544" t="e">
        <f>Tabela1[[#This Row],[Coluna4]]-(Tabela1[[#This Row],[Coluna4]]*desconto)</f>
        <v>#REF!</v>
      </c>
      <c r="I544">
        <v>134.39800000000002</v>
      </c>
    </row>
    <row r="545" spans="1:9" x14ac:dyDescent="0.25">
      <c r="A545">
        <v>309955</v>
      </c>
      <c r="B545" t="s">
        <v>566</v>
      </c>
      <c r="C545" t="s">
        <v>4</v>
      </c>
      <c r="D545" s="72">
        <v>96.492056636967504</v>
      </c>
      <c r="F545" t="e">
        <f>Tabela1[[#This Row],[Coluna4]]-(Tabela1[[#This Row],[Coluna4]]*desconto)</f>
        <v>#REF!</v>
      </c>
      <c r="I545">
        <v>117.37000000000002</v>
      </c>
    </row>
    <row r="546" spans="1:9" x14ac:dyDescent="0.25">
      <c r="A546">
        <v>400482</v>
      </c>
      <c r="B546" t="s">
        <v>567</v>
      </c>
      <c r="C546" t="s">
        <v>4</v>
      </c>
      <c r="D546" s="72">
        <v>299.7584068739983</v>
      </c>
      <c r="F546" t="e">
        <f>Tabela1[[#This Row],[Coluna4]]-(Tabela1[[#This Row],[Coluna4]]*desconto)</f>
        <v>#REF!</v>
      </c>
      <c r="I546">
        <v>364.61700000000008</v>
      </c>
    </row>
    <row r="547" spans="1:9" x14ac:dyDescent="0.25">
      <c r="A547">
        <v>310110</v>
      </c>
      <c r="B547" t="s">
        <v>568</v>
      </c>
      <c r="C547" t="s">
        <v>4</v>
      </c>
      <c r="D547" s="72">
        <v>221.75086417948268</v>
      </c>
      <c r="F547" t="e">
        <f>Tabela1[[#This Row],[Coluna4]]-(Tabela1[[#This Row],[Coluna4]]*desconto)</f>
        <v>#REF!</v>
      </c>
      <c r="I547">
        <v>269.73100000000005</v>
      </c>
    </row>
    <row r="548" spans="1:9" x14ac:dyDescent="0.25">
      <c r="A548">
        <v>400555</v>
      </c>
      <c r="B548" t="s">
        <v>569</v>
      </c>
      <c r="C548" t="s">
        <v>4</v>
      </c>
      <c r="D548" s="72">
        <v>368.96681450686725</v>
      </c>
      <c r="F548" t="e">
        <f>Tabela1[[#This Row],[Coluna4]]-(Tabela1[[#This Row],[Coluna4]]*desconto)</f>
        <v>#REF!</v>
      </c>
      <c r="I548">
        <v>448.8</v>
      </c>
    </row>
    <row r="549" spans="1:9" x14ac:dyDescent="0.25">
      <c r="A549">
        <v>309963</v>
      </c>
      <c r="B549" t="s">
        <v>570</v>
      </c>
      <c r="C549" t="s">
        <v>4</v>
      </c>
      <c r="D549" s="72">
        <v>318.84882220301779</v>
      </c>
      <c r="F549" t="e">
        <f>Tabela1[[#This Row],[Coluna4]]-(Tabela1[[#This Row],[Coluna4]]*desconto)</f>
        <v>#REF!</v>
      </c>
      <c r="I549">
        <v>387.83800000000002</v>
      </c>
    </row>
    <row r="550" spans="1:9" x14ac:dyDescent="0.25">
      <c r="A550">
        <v>400699</v>
      </c>
      <c r="B550" t="s">
        <v>571</v>
      </c>
      <c r="C550" t="s">
        <v>4</v>
      </c>
      <c r="D550" s="72">
        <v>39.971404904910621</v>
      </c>
      <c r="F550" t="e">
        <f>Tabela1[[#This Row],[Coluna4]]-(Tabela1[[#This Row],[Coluna4]]*desconto)</f>
        <v>#REF!</v>
      </c>
      <c r="I550">
        <v>48.620000000000005</v>
      </c>
    </row>
    <row r="551" spans="1:9" x14ac:dyDescent="0.25">
      <c r="A551">
        <v>306035</v>
      </c>
      <c r="B551" t="s">
        <v>572</v>
      </c>
      <c r="C551" t="s">
        <v>4</v>
      </c>
      <c r="D551" s="72">
        <v>39.971404904910621</v>
      </c>
      <c r="F551" t="e">
        <f>Tabela1[[#This Row],[Coluna4]]-(Tabela1[[#This Row],[Coluna4]]*desconto)</f>
        <v>#REF!</v>
      </c>
      <c r="I551">
        <v>48.620000000000005</v>
      </c>
    </row>
    <row r="552" spans="1:9" x14ac:dyDescent="0.25">
      <c r="A552">
        <v>309989</v>
      </c>
      <c r="B552" t="s">
        <v>573</v>
      </c>
      <c r="C552" t="s">
        <v>4</v>
      </c>
      <c r="D552" s="72">
        <v>144.53008895707725</v>
      </c>
      <c r="F552" t="e">
        <f>Tabela1[[#This Row],[Coluna4]]-(Tabela1[[#This Row],[Coluna4]]*desconto)</f>
        <v>#REF!</v>
      </c>
      <c r="I552">
        <v>175.80199999999999</v>
      </c>
    </row>
    <row r="553" spans="1:9" x14ac:dyDescent="0.25">
      <c r="A553">
        <v>297333</v>
      </c>
      <c r="B553" t="s">
        <v>574</v>
      </c>
      <c r="C553" t="s">
        <v>4</v>
      </c>
      <c r="D553" s="72">
        <v>115.69099161731258</v>
      </c>
      <c r="F553" t="e">
        <f>Tabela1[[#This Row],[Coluna4]]-(Tabela1[[#This Row],[Coluna4]]*desconto)</f>
        <v>#REF!</v>
      </c>
      <c r="I553">
        <v>140.72300000000001</v>
      </c>
    </row>
    <row r="554" spans="1:9" x14ac:dyDescent="0.25">
      <c r="A554">
        <v>400287</v>
      </c>
      <c r="B554" t="s">
        <v>575</v>
      </c>
      <c r="C554" t="s">
        <v>10</v>
      </c>
      <c r="D554" s="72">
        <v>113.94563389182666</v>
      </c>
      <c r="F554" t="e">
        <f>Tabela1[[#This Row],[Coluna4]]-(Tabela1[[#This Row],[Coluna4]]*desconto)</f>
        <v>#REF!</v>
      </c>
      <c r="I554">
        <v>138.60000000000002</v>
      </c>
    </row>
    <row r="555" spans="1:9" x14ac:dyDescent="0.25">
      <c r="A555">
        <v>310128</v>
      </c>
      <c r="B555" t="s">
        <v>576</v>
      </c>
      <c r="C555" t="s">
        <v>4</v>
      </c>
      <c r="D555" s="72">
        <v>401.15193442916973</v>
      </c>
      <c r="F555" t="e">
        <f>Tabela1[[#This Row],[Coluna4]]-(Tabela1[[#This Row],[Coluna4]]*desconto)</f>
        <v>#REF!</v>
      </c>
      <c r="I555">
        <v>487.94900000000001</v>
      </c>
    </row>
    <row r="556" spans="1:9" x14ac:dyDescent="0.25">
      <c r="A556">
        <v>310129</v>
      </c>
      <c r="B556" t="s">
        <v>577</v>
      </c>
      <c r="C556" t="s">
        <v>4</v>
      </c>
      <c r="D556" s="72">
        <v>401.15193442916973</v>
      </c>
      <c r="F556" t="e">
        <f>Tabela1[[#This Row],[Coluna4]]-(Tabela1[[#This Row],[Coluna4]]*desconto)</f>
        <v>#REF!</v>
      </c>
      <c r="I556">
        <v>487.94900000000001</v>
      </c>
    </row>
    <row r="557" spans="1:9" x14ac:dyDescent="0.25">
      <c r="A557">
        <v>306092</v>
      </c>
      <c r="B557" t="s">
        <v>578</v>
      </c>
      <c r="C557" t="s">
        <v>4</v>
      </c>
      <c r="D557" s="72">
        <v>401.15193442916973</v>
      </c>
      <c r="F557" t="e">
        <f>Tabela1[[#This Row],[Coluna4]]-(Tabela1[[#This Row],[Coluna4]]*desconto)</f>
        <v>#REF!</v>
      </c>
      <c r="I557">
        <v>487.94900000000001</v>
      </c>
    </row>
    <row r="558" spans="1:9" x14ac:dyDescent="0.25">
      <c r="A558">
        <v>400558</v>
      </c>
      <c r="B558" t="s">
        <v>579</v>
      </c>
      <c r="C558" t="s">
        <v>4</v>
      </c>
      <c r="D558" s="72">
        <v>401.15193442916973</v>
      </c>
      <c r="F558" t="e">
        <f>Tabela1[[#This Row],[Coluna4]]-(Tabela1[[#This Row],[Coluna4]]*desconto)</f>
        <v>#REF!</v>
      </c>
      <c r="I558">
        <v>487.94900000000001</v>
      </c>
    </row>
    <row r="559" spans="1:9" x14ac:dyDescent="0.25">
      <c r="A559">
        <v>306068</v>
      </c>
      <c r="B559" t="s">
        <v>580</v>
      </c>
      <c r="C559" t="s">
        <v>4</v>
      </c>
      <c r="D559" s="72">
        <v>401.15193442916973</v>
      </c>
      <c r="F559" t="e">
        <f>Tabela1[[#This Row],[Coluna4]]-(Tabela1[[#This Row],[Coluna4]]*desconto)</f>
        <v>#REF!</v>
      </c>
      <c r="I559">
        <v>487.94900000000001</v>
      </c>
    </row>
    <row r="560" spans="1:9" x14ac:dyDescent="0.25">
      <c r="A560">
        <v>297275</v>
      </c>
      <c r="B560" t="s">
        <v>581</v>
      </c>
      <c r="C560" t="s">
        <v>4</v>
      </c>
      <c r="D560" s="72">
        <v>10.336496788758559</v>
      </c>
      <c r="F560" t="e">
        <f>Tabela1[[#This Row],[Coluna4]]-(Tabela1[[#This Row],[Coluna4]]*desconto)</f>
        <v>#REF!</v>
      </c>
      <c r="I560">
        <v>12.573</v>
      </c>
    </row>
    <row r="561" spans="1:9" x14ac:dyDescent="0.25">
      <c r="A561">
        <v>310011</v>
      </c>
      <c r="B561" t="s">
        <v>582</v>
      </c>
      <c r="C561" t="s">
        <v>4</v>
      </c>
      <c r="D561" s="72">
        <v>14.306507366418234</v>
      </c>
      <c r="F561" t="e">
        <f>Tabela1[[#This Row],[Coluna4]]-(Tabela1[[#This Row],[Coluna4]]*desconto)</f>
        <v>#REF!</v>
      </c>
      <c r="I561">
        <v>17.402000000000001</v>
      </c>
    </row>
    <row r="562" spans="1:9" x14ac:dyDescent="0.25">
      <c r="A562">
        <v>400557</v>
      </c>
      <c r="B562" t="s">
        <v>583</v>
      </c>
      <c r="C562" t="s">
        <v>4</v>
      </c>
      <c r="D562" s="72">
        <v>2060.3812299797082</v>
      </c>
      <c r="F562" t="e">
        <f>Tabela1[[#This Row],[Coluna4]]-(Tabela1[[#This Row],[Coluna4]]*desconto)</f>
        <v>#REF!</v>
      </c>
      <c r="I562">
        <v>2506.1849999999999</v>
      </c>
    </row>
    <row r="563" spans="1:9" x14ac:dyDescent="0.25">
      <c r="A563">
        <v>400376</v>
      </c>
      <c r="B563" t="s">
        <v>584</v>
      </c>
      <c r="C563" t="s">
        <v>4</v>
      </c>
      <c r="D563" s="72">
        <v>215.21255518711831</v>
      </c>
      <c r="F563" t="e">
        <f>Tabela1[[#This Row],[Coluna4]]-(Tabela1[[#This Row],[Coluna4]]*desconto)</f>
        <v>#REF!</v>
      </c>
      <c r="I563">
        <v>261.77800000000002</v>
      </c>
    </row>
    <row r="564" spans="1:9" x14ac:dyDescent="0.25">
      <c r="A564">
        <v>400380</v>
      </c>
      <c r="B564" t="s">
        <v>585</v>
      </c>
      <c r="C564" t="s">
        <v>4</v>
      </c>
      <c r="D564" s="72">
        <v>215.21255518711831</v>
      </c>
      <c r="F564" t="e">
        <f>Tabela1[[#This Row],[Coluna4]]-(Tabela1[[#This Row],[Coluna4]]*desconto)</f>
        <v>#REF!</v>
      </c>
      <c r="I564">
        <v>261.77800000000002</v>
      </c>
    </row>
    <row r="565" spans="1:9" x14ac:dyDescent="0.25">
      <c r="A565">
        <v>400390</v>
      </c>
      <c r="B565" t="s">
        <v>586</v>
      </c>
      <c r="C565" t="s">
        <v>4</v>
      </c>
      <c r="D565" s="72">
        <v>215.21255518711831</v>
      </c>
      <c r="F565" t="e">
        <f>Tabela1[[#This Row],[Coluna4]]-(Tabela1[[#This Row],[Coluna4]]*desconto)</f>
        <v>#REF!</v>
      </c>
      <c r="I565">
        <v>261.77800000000002</v>
      </c>
    </row>
    <row r="566" spans="1:9" x14ac:dyDescent="0.25">
      <c r="A566">
        <v>400391</v>
      </c>
      <c r="B566" t="s">
        <v>587</v>
      </c>
      <c r="C566" t="s">
        <v>4</v>
      </c>
      <c r="D566" s="72">
        <v>125.72905936492589</v>
      </c>
      <c r="F566" t="e">
        <f>Tabela1[[#This Row],[Coluna4]]-(Tabela1[[#This Row],[Coluna4]]*desconto)</f>
        <v>#REF!</v>
      </c>
      <c r="I566">
        <v>152.93300000000002</v>
      </c>
    </row>
    <row r="567" spans="1:9" x14ac:dyDescent="0.25">
      <c r="A567">
        <v>400247</v>
      </c>
      <c r="B567" t="s">
        <v>588</v>
      </c>
      <c r="C567" t="s">
        <v>4</v>
      </c>
      <c r="D567" s="72">
        <v>57.985667024951795</v>
      </c>
      <c r="F567" t="e">
        <f>Tabela1[[#This Row],[Coluna4]]-(Tabela1[[#This Row],[Coluna4]]*desconto)</f>
        <v>#REF!</v>
      </c>
      <c r="I567">
        <v>70.532000000000011</v>
      </c>
    </row>
    <row r="568" spans="1:9" x14ac:dyDescent="0.25">
      <c r="A568">
        <v>400327</v>
      </c>
      <c r="B568" t="s">
        <v>589</v>
      </c>
      <c r="C568" t="s">
        <v>4</v>
      </c>
      <c r="D568" s="72">
        <v>57.985667024951795</v>
      </c>
      <c r="F568" t="e">
        <f>Tabela1[[#This Row],[Coluna4]]-(Tabela1[[#This Row],[Coluna4]]*desconto)</f>
        <v>#REF!</v>
      </c>
      <c r="I568">
        <v>70.532000000000011</v>
      </c>
    </row>
    <row r="569" spans="1:9" x14ac:dyDescent="0.25">
      <c r="A569">
        <v>400331</v>
      </c>
      <c r="B569" t="s">
        <v>590</v>
      </c>
      <c r="C569" t="s">
        <v>4</v>
      </c>
      <c r="D569" s="72">
        <v>57.985667024951795</v>
      </c>
      <c r="F569" t="e">
        <f>Tabela1[[#This Row],[Coluna4]]-(Tabela1[[#This Row],[Coluna4]]*desconto)</f>
        <v>#REF!</v>
      </c>
      <c r="I569">
        <v>70.532000000000011</v>
      </c>
    </row>
    <row r="570" spans="1:9" x14ac:dyDescent="0.25">
      <c r="A570">
        <v>400332</v>
      </c>
      <c r="B570" t="s">
        <v>591</v>
      </c>
      <c r="C570" t="s">
        <v>4</v>
      </c>
      <c r="D570" s="72">
        <v>24.90525997921354</v>
      </c>
      <c r="F570" t="e">
        <f>Tabela1[[#This Row],[Coluna4]]-(Tabela1[[#This Row],[Coluna4]]*desconto)</f>
        <v>#REF!</v>
      </c>
      <c r="I570">
        <v>30.294</v>
      </c>
    </row>
    <row r="571" spans="1:9" x14ac:dyDescent="0.25">
      <c r="A571">
        <v>400333</v>
      </c>
      <c r="B571" t="s">
        <v>592</v>
      </c>
      <c r="C571" t="s">
        <v>4</v>
      </c>
      <c r="D571" s="72">
        <v>23.557807641921308</v>
      </c>
      <c r="F571" t="e">
        <f>Tabela1[[#This Row],[Coluna4]]-(Tabela1[[#This Row],[Coluna4]]*desconto)</f>
        <v>#REF!</v>
      </c>
      <c r="I571">
        <v>28.655000000000005</v>
      </c>
    </row>
    <row r="572" spans="1:9" x14ac:dyDescent="0.25">
      <c r="A572">
        <v>400358</v>
      </c>
      <c r="B572" t="s">
        <v>593</v>
      </c>
      <c r="C572" t="s">
        <v>4</v>
      </c>
      <c r="D572" s="72">
        <v>23.557807641921308</v>
      </c>
      <c r="F572" t="e">
        <f>Tabela1[[#This Row],[Coluna4]]-(Tabela1[[#This Row],[Coluna4]]*desconto)</f>
        <v>#REF!</v>
      </c>
      <c r="I572">
        <v>28.655000000000005</v>
      </c>
    </row>
    <row r="573" spans="1:9" x14ac:dyDescent="0.25">
      <c r="A573">
        <v>400412</v>
      </c>
      <c r="B573" t="s">
        <v>594</v>
      </c>
      <c r="C573" t="s">
        <v>4</v>
      </c>
      <c r="D573" s="72">
        <v>11814.172707641455</v>
      </c>
      <c r="F573" t="e">
        <f>Tabela1[[#This Row],[Coluna4]]-(Tabela1[[#This Row],[Coluna4]]*desconto)</f>
        <v>#REF!</v>
      </c>
      <c r="I573">
        <v>14370.400000000001</v>
      </c>
    </row>
    <row r="574" spans="1:9" x14ac:dyDescent="0.25">
      <c r="A574">
        <v>400413</v>
      </c>
      <c r="B574" t="s">
        <v>595</v>
      </c>
      <c r="C574" t="s">
        <v>4</v>
      </c>
      <c r="D574" s="72">
        <v>15685.611268680423</v>
      </c>
      <c r="F574" t="e">
        <f>Tabela1[[#This Row],[Coluna4]]-(Tabela1[[#This Row],[Coluna4]]*desconto)</f>
        <v>#REF!</v>
      </c>
      <c r="I574">
        <v>19079.5</v>
      </c>
    </row>
    <row r="575" spans="1:9" x14ac:dyDescent="0.25">
      <c r="A575">
        <v>400271</v>
      </c>
      <c r="B575" t="s">
        <v>596</v>
      </c>
      <c r="C575" t="s">
        <v>4</v>
      </c>
      <c r="D575" s="72">
        <v>1660.3506652809026</v>
      </c>
      <c r="F575" t="e">
        <f>Tabela1[[#This Row],[Coluna4]]-(Tabela1[[#This Row],[Coluna4]]*desconto)</f>
        <v>#REF!</v>
      </c>
      <c r="I575">
        <v>2019.6000000000001</v>
      </c>
    </row>
    <row r="576" spans="1:9" x14ac:dyDescent="0.25">
      <c r="A576">
        <v>400272</v>
      </c>
      <c r="B576" t="s">
        <v>597</v>
      </c>
      <c r="C576" t="s">
        <v>4</v>
      </c>
      <c r="D576" s="72">
        <v>1660.3506652809026</v>
      </c>
      <c r="F576" t="e">
        <f>Tabela1[[#This Row],[Coluna4]]-(Tabela1[[#This Row],[Coluna4]]*desconto)</f>
        <v>#REF!</v>
      </c>
      <c r="I576">
        <v>2019.6000000000001</v>
      </c>
    </row>
    <row r="577" spans="1:9" x14ac:dyDescent="0.25">
      <c r="A577">
        <v>400273</v>
      </c>
      <c r="B577" t="s">
        <v>598</v>
      </c>
      <c r="C577" t="s">
        <v>4</v>
      </c>
      <c r="D577" s="72">
        <v>1660.3506652809026</v>
      </c>
      <c r="F577" t="e">
        <f>Tabela1[[#This Row],[Coluna4]]-(Tabela1[[#This Row],[Coluna4]]*desconto)</f>
        <v>#REF!</v>
      </c>
      <c r="I577">
        <v>2019.6000000000001</v>
      </c>
    </row>
    <row r="578" spans="1:9" x14ac:dyDescent="0.25">
      <c r="A578">
        <v>400274</v>
      </c>
      <c r="B578" t="s">
        <v>599</v>
      </c>
      <c r="C578" t="s">
        <v>4</v>
      </c>
      <c r="D578" s="72">
        <v>1660.3506652809026</v>
      </c>
      <c r="F578" t="e">
        <f>Tabela1[[#This Row],[Coluna4]]-(Tabela1[[#This Row],[Coluna4]]*desconto)</f>
        <v>#REF!</v>
      </c>
      <c r="I578">
        <v>2019.6000000000001</v>
      </c>
    </row>
    <row r="579" spans="1:9" x14ac:dyDescent="0.25">
      <c r="A579">
        <v>400543</v>
      </c>
      <c r="B579" t="s">
        <v>600</v>
      </c>
      <c r="C579" t="s">
        <v>4</v>
      </c>
      <c r="D579" s="72">
        <v>1660.3506652809026</v>
      </c>
      <c r="F579" t="e">
        <f>Tabela1[[#This Row],[Coluna4]]-(Tabela1[[#This Row],[Coluna4]]*desconto)</f>
        <v>#REF!</v>
      </c>
      <c r="I579">
        <v>2019.6000000000001</v>
      </c>
    </row>
    <row r="580" spans="1:9" x14ac:dyDescent="0.25">
      <c r="A580">
        <v>400276</v>
      </c>
      <c r="B580" t="s">
        <v>601</v>
      </c>
      <c r="C580" t="s">
        <v>4</v>
      </c>
      <c r="D580" s="72">
        <v>2637.0275272108456</v>
      </c>
      <c r="F580" t="e">
        <f>Tabela1[[#This Row],[Coluna4]]-(Tabela1[[#This Row],[Coluna4]]*desconto)</f>
        <v>#REF!</v>
      </c>
      <c r="I580">
        <v>3207.6000000000004</v>
      </c>
    </row>
    <row r="581" spans="1:9" x14ac:dyDescent="0.25">
      <c r="A581">
        <v>400277</v>
      </c>
      <c r="B581" t="s">
        <v>602</v>
      </c>
      <c r="C581" t="s">
        <v>4</v>
      </c>
      <c r="D581" s="72">
        <v>2637.0275272108456</v>
      </c>
      <c r="F581" t="e">
        <f>Tabela1[[#This Row],[Coluna4]]-(Tabela1[[#This Row],[Coluna4]]*desconto)</f>
        <v>#REF!</v>
      </c>
      <c r="I581">
        <v>3207.6000000000004</v>
      </c>
    </row>
    <row r="582" spans="1:9" x14ac:dyDescent="0.25">
      <c r="A582">
        <v>400278</v>
      </c>
      <c r="B582" t="s">
        <v>603</v>
      </c>
      <c r="C582" t="s">
        <v>4</v>
      </c>
      <c r="D582" s="72">
        <v>2637.0275272108456</v>
      </c>
      <c r="F582" t="e">
        <f>Tabela1[[#This Row],[Coluna4]]-(Tabela1[[#This Row],[Coluna4]]*desconto)</f>
        <v>#REF!</v>
      </c>
      <c r="I582">
        <v>3207.6000000000004</v>
      </c>
    </row>
    <row r="583" spans="1:9" x14ac:dyDescent="0.25">
      <c r="A583">
        <v>400279</v>
      </c>
      <c r="B583" t="s">
        <v>604</v>
      </c>
      <c r="C583" t="s">
        <v>4</v>
      </c>
      <c r="D583" s="72">
        <v>2637.0275272108456</v>
      </c>
      <c r="F583" t="e">
        <f>Tabela1[[#This Row],[Coluna4]]-(Tabela1[[#This Row],[Coluna4]]*desconto)</f>
        <v>#REF!</v>
      </c>
      <c r="I583">
        <v>3207.6000000000004</v>
      </c>
    </row>
    <row r="584" spans="1:9" x14ac:dyDescent="0.25">
      <c r="A584">
        <v>400280</v>
      </c>
      <c r="B584" t="s">
        <v>605</v>
      </c>
      <c r="C584" t="s">
        <v>4</v>
      </c>
      <c r="D584" s="72">
        <v>2637.0275272108456</v>
      </c>
      <c r="F584" t="e">
        <f>Tabela1[[#This Row],[Coluna4]]-(Tabela1[[#This Row],[Coluna4]]*desconto)</f>
        <v>#REF!</v>
      </c>
      <c r="I584">
        <v>3207.6000000000004</v>
      </c>
    </row>
    <row r="585" spans="1:9" x14ac:dyDescent="0.25">
      <c r="A585">
        <v>400281</v>
      </c>
      <c r="B585" t="s">
        <v>606</v>
      </c>
      <c r="C585" t="s">
        <v>4</v>
      </c>
      <c r="D585" s="72">
        <v>2637.0275272108456</v>
      </c>
      <c r="F585" t="e">
        <f>Tabela1[[#This Row],[Coluna4]]-(Tabela1[[#This Row],[Coluna4]]*desconto)</f>
        <v>#REF!</v>
      </c>
      <c r="I585">
        <v>3207.6000000000004</v>
      </c>
    </row>
    <row r="586" spans="1:9" x14ac:dyDescent="0.25">
      <c r="A586">
        <v>400282</v>
      </c>
      <c r="B586" t="s">
        <v>607</v>
      </c>
      <c r="C586" t="s">
        <v>4</v>
      </c>
      <c r="D586" s="72">
        <v>3646.2602845384531</v>
      </c>
      <c r="F586" t="e">
        <f>Tabela1[[#This Row],[Coluna4]]-(Tabela1[[#This Row],[Coluna4]]*desconto)</f>
        <v>#REF!</v>
      </c>
      <c r="I586">
        <v>4435.2000000000007</v>
      </c>
    </row>
    <row r="587" spans="1:9" x14ac:dyDescent="0.25">
      <c r="A587">
        <v>400283</v>
      </c>
      <c r="B587" t="s">
        <v>608</v>
      </c>
      <c r="C587" t="s">
        <v>4</v>
      </c>
      <c r="D587" s="72">
        <v>3646.2602845384531</v>
      </c>
      <c r="F587" t="e">
        <f>Tabela1[[#This Row],[Coluna4]]-(Tabela1[[#This Row],[Coluna4]]*desconto)</f>
        <v>#REF!</v>
      </c>
      <c r="I587">
        <v>4435.2000000000007</v>
      </c>
    </row>
    <row r="588" spans="1:9" x14ac:dyDescent="0.25">
      <c r="A588">
        <v>400284</v>
      </c>
      <c r="B588" t="s">
        <v>609</v>
      </c>
      <c r="C588" t="s">
        <v>4</v>
      </c>
      <c r="D588" s="72">
        <v>3646.2602845384531</v>
      </c>
      <c r="F588" t="e">
        <f>Tabela1[[#This Row],[Coluna4]]-(Tabela1[[#This Row],[Coluna4]]*desconto)</f>
        <v>#REF!</v>
      </c>
      <c r="I588">
        <v>4435.2000000000007</v>
      </c>
    </row>
    <row r="589" spans="1:9" x14ac:dyDescent="0.25">
      <c r="A589">
        <v>400285</v>
      </c>
      <c r="B589" t="s">
        <v>610</v>
      </c>
      <c r="C589" t="s">
        <v>4</v>
      </c>
      <c r="D589" s="72">
        <v>7469.769332908636</v>
      </c>
      <c r="F589" t="e">
        <f>Tabela1[[#This Row],[Coluna4]]-(Tabela1[[#This Row],[Coluna4]]*desconto)</f>
        <v>#REF!</v>
      </c>
      <c r="I589">
        <v>9086</v>
      </c>
    </row>
    <row r="590" spans="1:9" x14ac:dyDescent="0.25">
      <c r="A590">
        <v>400286</v>
      </c>
      <c r="B590" t="s">
        <v>611</v>
      </c>
      <c r="C590" t="s">
        <v>4</v>
      </c>
      <c r="D590" s="72">
        <v>8431.976907995173</v>
      </c>
      <c r="F590" t="e">
        <f>Tabela1[[#This Row],[Coluna4]]-(Tabela1[[#This Row],[Coluna4]]*desconto)</f>
        <v>#REF!</v>
      </c>
      <c r="I590">
        <v>10256.400000000001</v>
      </c>
    </row>
    <row r="591" spans="1:9" x14ac:dyDescent="0.25">
      <c r="A591" t="s">
        <v>612</v>
      </c>
      <c r="B591" t="s">
        <v>613</v>
      </c>
      <c r="C591" t="s">
        <v>4</v>
      </c>
      <c r="D591" s="72">
        <v>0</v>
      </c>
      <c r="F591" t="e">
        <f>Tabela1[[#This Row],[Coluna4]]-(Tabela1[[#This Row],[Coluna4]]*desconto)</f>
        <v>#REF!</v>
      </c>
      <c r="I591">
        <v>0</v>
      </c>
    </row>
    <row r="592" spans="1:9" x14ac:dyDescent="0.25">
      <c r="A592">
        <v>500409</v>
      </c>
      <c r="B592" t="s">
        <v>614</v>
      </c>
      <c r="C592" t="s">
        <v>615</v>
      </c>
      <c r="D592" s="72">
        <v>2532.1251975961482</v>
      </c>
      <c r="F592" t="e">
        <f>Tabela1[[#This Row],[Coluna4]]-(Tabela1[[#This Row],[Coluna4]]*desconto)</f>
        <v>#REF!</v>
      </c>
      <c r="I592">
        <v>3080.0000000000005</v>
      </c>
    </row>
    <row r="593" spans="1:9" x14ac:dyDescent="0.25">
      <c r="A593">
        <v>400392</v>
      </c>
      <c r="B593" t="s">
        <v>616</v>
      </c>
      <c r="C593" t="s">
        <v>4</v>
      </c>
      <c r="D593" s="72">
        <v>288.49044974469541</v>
      </c>
      <c r="F593" t="e">
        <f>Tabela1[[#This Row],[Coluna4]]-(Tabela1[[#This Row],[Coluna4]]*desconto)</f>
        <v>#REF!</v>
      </c>
      <c r="I593">
        <v>350.911</v>
      </c>
    </row>
    <row r="594" spans="1:9" x14ac:dyDescent="0.25">
      <c r="A594">
        <v>400431</v>
      </c>
      <c r="B594" t="s">
        <v>617</v>
      </c>
      <c r="C594" t="s">
        <v>4</v>
      </c>
      <c r="D594" s="72">
        <v>288.49044974469541</v>
      </c>
      <c r="F594" t="e">
        <f>Tabela1[[#This Row],[Coluna4]]-(Tabela1[[#This Row],[Coluna4]]*desconto)</f>
        <v>#REF!</v>
      </c>
      <c r="I594">
        <v>350.911</v>
      </c>
    </row>
    <row r="595" spans="1:9" x14ac:dyDescent="0.25">
      <c r="A595">
        <v>400432</v>
      </c>
      <c r="B595" t="s">
        <v>618</v>
      </c>
      <c r="C595" t="s">
        <v>4</v>
      </c>
      <c r="D595" s="72">
        <v>288.49044974469541</v>
      </c>
      <c r="F595" t="e">
        <f>Tabela1[[#This Row],[Coluna4]]-(Tabela1[[#This Row],[Coluna4]]*desconto)</f>
        <v>#REF!</v>
      </c>
      <c r="I595">
        <v>350.911</v>
      </c>
    </row>
    <row r="596" spans="1:9" x14ac:dyDescent="0.25">
      <c r="A596">
        <v>331165</v>
      </c>
      <c r="B596" t="s">
        <v>619</v>
      </c>
      <c r="C596" t="s">
        <v>4</v>
      </c>
      <c r="D596" s="72">
        <v>105.07415239596301</v>
      </c>
      <c r="F596" t="e">
        <f>Tabela1[[#This Row],[Coluna4]]-(Tabela1[[#This Row],[Coluna4]]*desconto)</f>
        <v>#REF!</v>
      </c>
      <c r="I596">
        <v>127.80900000000001</v>
      </c>
    </row>
    <row r="597" spans="1:9" x14ac:dyDescent="0.25">
      <c r="A597">
        <v>331157</v>
      </c>
      <c r="B597" t="s">
        <v>620</v>
      </c>
      <c r="C597" t="s">
        <v>4</v>
      </c>
      <c r="D597" s="72">
        <v>98.33689070950183</v>
      </c>
      <c r="F597" t="e">
        <f>Tabela1[[#This Row],[Coluna4]]-(Tabela1[[#This Row],[Coluna4]]*desconto)</f>
        <v>#REF!</v>
      </c>
      <c r="I597">
        <v>119.614</v>
      </c>
    </row>
    <row r="598" spans="1:9" x14ac:dyDescent="0.25">
      <c r="A598">
        <v>400672</v>
      </c>
      <c r="B598" t="s">
        <v>621</v>
      </c>
      <c r="C598" t="s">
        <v>1</v>
      </c>
      <c r="D598" s="72">
        <v>140.17121629550104</v>
      </c>
      <c r="F598" t="e">
        <f>Tabela1[[#This Row],[Coluna4]]-(Tabela1[[#This Row],[Coluna4]]*desconto)</f>
        <v>#REF!</v>
      </c>
      <c r="I598">
        <v>170.5</v>
      </c>
    </row>
    <row r="599" spans="1:9" x14ac:dyDescent="0.25">
      <c r="A599">
        <v>400394</v>
      </c>
      <c r="B599" t="s">
        <v>622</v>
      </c>
      <c r="C599" t="s">
        <v>4</v>
      </c>
      <c r="D599" s="72">
        <v>8.9528712343578079</v>
      </c>
      <c r="F599" t="e">
        <f>Tabela1[[#This Row],[Coluna4]]-(Tabela1[[#This Row],[Coluna4]]*desconto)</f>
        <v>#REF!</v>
      </c>
      <c r="I599">
        <v>10.89</v>
      </c>
    </row>
    <row r="600" spans="1:9" x14ac:dyDescent="0.25">
      <c r="A600">
        <v>377568</v>
      </c>
      <c r="B600" t="s">
        <v>623</v>
      </c>
      <c r="C600" t="s">
        <v>4</v>
      </c>
      <c r="D600" s="72">
        <v>13.610172937079296</v>
      </c>
      <c r="F600" t="e">
        <f>Tabela1[[#This Row],[Coluna4]]-(Tabela1[[#This Row],[Coluna4]]*desconto)</f>
        <v>#REF!</v>
      </c>
      <c r="I600">
        <v>16.555000000000003</v>
      </c>
    </row>
    <row r="601" spans="1:9" x14ac:dyDescent="0.25">
      <c r="A601">
        <v>377569</v>
      </c>
      <c r="B601" t="s">
        <v>624</v>
      </c>
      <c r="C601" t="s">
        <v>4</v>
      </c>
      <c r="D601" s="72">
        <v>20.799599837396929</v>
      </c>
      <c r="F601" t="e">
        <f>Tabela1[[#This Row],[Coluna4]]-(Tabela1[[#This Row],[Coluna4]]*desconto)</f>
        <v>#REF!</v>
      </c>
      <c r="I601">
        <v>25.3</v>
      </c>
    </row>
    <row r="602" spans="1:9" x14ac:dyDescent="0.25">
      <c r="A602">
        <v>377570</v>
      </c>
      <c r="B602" t="s">
        <v>625</v>
      </c>
      <c r="C602" t="s">
        <v>4</v>
      </c>
      <c r="D602" s="72">
        <v>30.114203242839903</v>
      </c>
      <c r="F602" t="e">
        <f>Tabela1[[#This Row],[Coluna4]]-(Tabela1[[#This Row],[Coluna4]]*desconto)</f>
        <v>#REF!</v>
      </c>
      <c r="I602">
        <v>36.630000000000003</v>
      </c>
    </row>
    <row r="603" spans="1:9" x14ac:dyDescent="0.25">
      <c r="A603">
        <v>377571</v>
      </c>
      <c r="B603" t="s">
        <v>626</v>
      </c>
      <c r="C603" t="s">
        <v>4</v>
      </c>
      <c r="D603" s="72">
        <v>49.602523960053112</v>
      </c>
      <c r="F603" t="e">
        <f>Tabela1[[#This Row],[Coluna4]]-(Tabela1[[#This Row],[Coluna4]]*desconto)</f>
        <v>#REF!</v>
      </c>
      <c r="I603">
        <v>60.335000000000008</v>
      </c>
    </row>
    <row r="604" spans="1:9" x14ac:dyDescent="0.25">
      <c r="A604">
        <v>297101</v>
      </c>
      <c r="B604" t="s">
        <v>627</v>
      </c>
      <c r="C604" t="s">
        <v>4</v>
      </c>
      <c r="D604" s="72">
        <v>77.926152956021454</v>
      </c>
      <c r="F604" t="e">
        <f>Tabela1[[#This Row],[Coluna4]]-(Tabela1[[#This Row],[Coluna4]]*desconto)</f>
        <v>#REF!</v>
      </c>
      <c r="I604">
        <v>94.787000000000006</v>
      </c>
    </row>
    <row r="605" spans="1:9" x14ac:dyDescent="0.25">
      <c r="A605">
        <v>400305</v>
      </c>
      <c r="B605" t="s">
        <v>628</v>
      </c>
      <c r="C605" t="s">
        <v>4</v>
      </c>
      <c r="D605" s="72">
        <v>109.58676123025045</v>
      </c>
      <c r="F605" t="e">
        <f>Tabela1[[#This Row],[Coluna4]]-(Tabela1[[#This Row],[Coluna4]]*desconto)</f>
        <v>#REF!</v>
      </c>
      <c r="I605">
        <v>133.29800000000003</v>
      </c>
    </row>
    <row r="606" spans="1:9" x14ac:dyDescent="0.25">
      <c r="A606">
        <v>297143</v>
      </c>
      <c r="B606" t="s">
        <v>629</v>
      </c>
      <c r="C606" t="s">
        <v>4</v>
      </c>
      <c r="D606" s="72">
        <v>120.27594688581702</v>
      </c>
      <c r="F606" t="e">
        <f>Tabela1[[#This Row],[Coluna4]]-(Tabela1[[#This Row],[Coluna4]]*desconto)</f>
        <v>#REF!</v>
      </c>
      <c r="I606">
        <v>146.30000000000001</v>
      </c>
    </row>
    <row r="607" spans="1:9" x14ac:dyDescent="0.25">
      <c r="A607">
        <v>297184</v>
      </c>
      <c r="B607" t="s">
        <v>630</v>
      </c>
      <c r="C607" t="s">
        <v>4</v>
      </c>
      <c r="D607" s="72">
        <v>169.98699049719568</v>
      </c>
      <c r="F607" t="e">
        <f>Tabela1[[#This Row],[Coluna4]]-(Tabela1[[#This Row],[Coluna4]]*desconto)</f>
        <v>#REF!</v>
      </c>
      <c r="I607">
        <v>206.76700000000002</v>
      </c>
    </row>
    <row r="608" spans="1:9" x14ac:dyDescent="0.25">
      <c r="A608">
        <v>400532</v>
      </c>
      <c r="B608" t="s">
        <v>631</v>
      </c>
      <c r="C608" t="s">
        <v>4</v>
      </c>
      <c r="D608" s="72">
        <v>259.4704863193881</v>
      </c>
      <c r="F608" t="e">
        <f>Tabela1[[#This Row],[Coluna4]]-(Tabela1[[#This Row],[Coluna4]]*desconto)</f>
        <v>#REF!</v>
      </c>
      <c r="I608">
        <v>315.61200000000002</v>
      </c>
    </row>
    <row r="609" spans="1:9" x14ac:dyDescent="0.25">
      <c r="A609">
        <v>297218</v>
      </c>
      <c r="B609" t="s">
        <v>632</v>
      </c>
      <c r="C609" t="s">
        <v>4</v>
      </c>
      <c r="D609" s="72">
        <v>75.502547409750846</v>
      </c>
      <c r="F609" t="e">
        <f>Tabela1[[#This Row],[Coluna4]]-(Tabela1[[#This Row],[Coluna4]]*desconto)</f>
        <v>#REF!</v>
      </c>
      <c r="I609">
        <v>91.838999999999999</v>
      </c>
    </row>
    <row r="610" spans="1:9" x14ac:dyDescent="0.25">
      <c r="A610">
        <v>297226</v>
      </c>
      <c r="B610" t="s">
        <v>633</v>
      </c>
      <c r="C610" t="s">
        <v>4</v>
      </c>
      <c r="D610" s="72">
        <v>408.10623541828198</v>
      </c>
      <c r="F610" t="e">
        <f>Tabela1[[#This Row],[Coluna4]]-(Tabela1[[#This Row],[Coluna4]]*desconto)</f>
        <v>#REF!</v>
      </c>
      <c r="I610">
        <v>496.40800000000002</v>
      </c>
    </row>
    <row r="611" spans="1:9" x14ac:dyDescent="0.25">
      <c r="A611">
        <v>400903</v>
      </c>
      <c r="B611" t="s">
        <v>634</v>
      </c>
      <c r="C611" t="s">
        <v>168</v>
      </c>
      <c r="D611" s="72">
        <v>2.6858613703073426</v>
      </c>
      <c r="F611" t="e">
        <f>Tabela1[[#This Row],[Coluna4]]-(Tabela1[[#This Row],[Coluna4]]*desconto)</f>
        <v>#REF!</v>
      </c>
      <c r="I611">
        <v>3.2670000000000003</v>
      </c>
    </row>
    <row r="612" spans="1:9" x14ac:dyDescent="0.25">
      <c r="A612">
        <v>400244</v>
      </c>
      <c r="B612" t="s">
        <v>635</v>
      </c>
      <c r="C612" t="s">
        <v>168</v>
      </c>
      <c r="D612" s="72">
        <v>3.6354083194058973</v>
      </c>
      <c r="F612" t="e">
        <f>Tabela1[[#This Row],[Coluna4]]-(Tabela1[[#This Row],[Coluna4]]*desconto)</f>
        <v>#REF!</v>
      </c>
      <c r="I612">
        <v>4.4219999999999997</v>
      </c>
    </row>
    <row r="613" spans="1:9" x14ac:dyDescent="0.25">
      <c r="A613">
        <v>400245</v>
      </c>
      <c r="B613" t="s">
        <v>636</v>
      </c>
      <c r="C613" t="s">
        <v>168</v>
      </c>
      <c r="D613" s="72">
        <v>7.5873322885113144</v>
      </c>
      <c r="F613" t="e">
        <f>Tabela1[[#This Row],[Coluna4]]-(Tabela1[[#This Row],[Coluna4]]*desconto)</f>
        <v>#REF!</v>
      </c>
      <c r="I613">
        <v>9.229000000000001</v>
      </c>
    </row>
    <row r="614" spans="1:9" x14ac:dyDescent="0.25">
      <c r="A614">
        <v>400004</v>
      </c>
      <c r="B614" t="s">
        <v>637</v>
      </c>
      <c r="C614" t="s">
        <v>168</v>
      </c>
      <c r="D614" s="72">
        <v>8.4916627162242246</v>
      </c>
      <c r="F614" t="e">
        <f>Tabela1[[#This Row],[Coluna4]]-(Tabela1[[#This Row],[Coluna4]]*desconto)</f>
        <v>#REF!</v>
      </c>
      <c r="I614">
        <v>10.329000000000001</v>
      </c>
    </row>
    <row r="615" spans="1:9" x14ac:dyDescent="0.25">
      <c r="A615">
        <v>400246</v>
      </c>
      <c r="B615" t="s">
        <v>638</v>
      </c>
      <c r="C615" t="s">
        <v>168</v>
      </c>
      <c r="D615" s="72">
        <v>12.027594688581704</v>
      </c>
      <c r="F615" t="e">
        <f>Tabela1[[#This Row],[Coluna4]]-(Tabela1[[#This Row],[Coluna4]]*desconto)</f>
        <v>#REF!</v>
      </c>
      <c r="I615">
        <v>14.630000000000003</v>
      </c>
    </row>
    <row r="616" spans="1:9" x14ac:dyDescent="0.25">
      <c r="A616">
        <v>297077</v>
      </c>
      <c r="B616" t="s">
        <v>639</v>
      </c>
      <c r="C616" t="s">
        <v>4</v>
      </c>
      <c r="D616" s="72">
        <v>41.101817939551758</v>
      </c>
      <c r="F616" t="e">
        <f>Tabela1[[#This Row],[Coluna4]]-(Tabela1[[#This Row],[Coluna4]]*desconto)</f>
        <v>#REF!</v>
      </c>
      <c r="I616">
        <v>49.995000000000005</v>
      </c>
    </row>
    <row r="617" spans="1:9" x14ac:dyDescent="0.25">
      <c r="A617">
        <v>400596</v>
      </c>
      <c r="B617" t="s">
        <v>640</v>
      </c>
      <c r="C617" t="s">
        <v>168</v>
      </c>
      <c r="D617" s="72">
        <v>82.366415356091835</v>
      </c>
      <c r="F617" t="e">
        <f>Tabela1[[#This Row],[Coluna4]]-(Tabela1[[#This Row],[Coluna4]]*desconto)</f>
        <v>#REF!</v>
      </c>
      <c r="I617">
        <v>100.188</v>
      </c>
    </row>
    <row r="618" spans="1:9" x14ac:dyDescent="0.25">
      <c r="A618">
        <v>400597</v>
      </c>
      <c r="B618" t="s">
        <v>641</v>
      </c>
      <c r="C618" t="s">
        <v>168</v>
      </c>
      <c r="D618" s="72">
        <v>63.303129939903691</v>
      </c>
      <c r="F618" t="e">
        <f>Tabela1[[#This Row],[Coluna4]]-(Tabela1[[#This Row],[Coluna4]]*desconto)</f>
        <v>#REF!</v>
      </c>
      <c r="I618">
        <v>77</v>
      </c>
    </row>
    <row r="619" spans="1:9" x14ac:dyDescent="0.25">
      <c r="A619">
        <v>297051</v>
      </c>
      <c r="B619" t="s">
        <v>642</v>
      </c>
      <c r="C619" t="s">
        <v>4</v>
      </c>
      <c r="D619" s="72">
        <v>5.2451164807348771</v>
      </c>
      <c r="F619" t="e">
        <f>Tabela1[[#This Row],[Coluna4]]-(Tabela1[[#This Row],[Coluna4]]*desconto)</f>
        <v>#REF!</v>
      </c>
      <c r="I619">
        <v>6.38</v>
      </c>
    </row>
    <row r="620" spans="1:9" x14ac:dyDescent="0.25">
      <c r="A620">
        <v>310060</v>
      </c>
      <c r="B620" t="s">
        <v>643</v>
      </c>
      <c r="C620" t="s">
        <v>4</v>
      </c>
      <c r="D620" s="72">
        <v>9.9476347048420095</v>
      </c>
      <c r="F620" t="e">
        <f>Tabela1[[#This Row],[Coluna4]]-(Tabela1[[#This Row],[Coluna4]]*desconto)</f>
        <v>#REF!</v>
      </c>
      <c r="I620">
        <v>12.100000000000001</v>
      </c>
    </row>
    <row r="621" spans="1:9" x14ac:dyDescent="0.25">
      <c r="A621">
        <v>310052</v>
      </c>
      <c r="B621" t="s">
        <v>644</v>
      </c>
      <c r="C621" t="s">
        <v>4</v>
      </c>
      <c r="D621" s="72">
        <v>19.452147500104694</v>
      </c>
      <c r="F621" t="e">
        <f>Tabela1[[#This Row],[Coluna4]]-(Tabela1[[#This Row],[Coluna4]]*desconto)</f>
        <v>#REF!</v>
      </c>
      <c r="I621">
        <v>23.661000000000005</v>
      </c>
    </row>
    <row r="622" spans="1:9" x14ac:dyDescent="0.25">
      <c r="A622">
        <v>310045</v>
      </c>
      <c r="B622" t="s">
        <v>645</v>
      </c>
      <c r="C622" t="s">
        <v>4</v>
      </c>
      <c r="D622" s="72">
        <v>22.752953561256813</v>
      </c>
      <c r="F622" t="e">
        <f>Tabela1[[#This Row],[Coluna4]]-(Tabela1[[#This Row],[Coluna4]]*desconto)</f>
        <v>#REF!</v>
      </c>
      <c r="I622">
        <v>27.676000000000002</v>
      </c>
    </row>
    <row r="623" spans="1:9" x14ac:dyDescent="0.25">
      <c r="A623">
        <v>310037</v>
      </c>
      <c r="B623" t="s">
        <v>646</v>
      </c>
      <c r="C623" t="s">
        <v>4</v>
      </c>
      <c r="D623" s="72">
        <v>18.638250115163075</v>
      </c>
      <c r="F623" t="e">
        <f>Tabela1[[#This Row],[Coluna4]]-(Tabela1[[#This Row],[Coluna4]]*desconto)</f>
        <v>#REF!</v>
      </c>
      <c r="I623">
        <v>22.671000000000003</v>
      </c>
    </row>
    <row r="624" spans="1:9" x14ac:dyDescent="0.25">
      <c r="A624">
        <v>400348</v>
      </c>
      <c r="B624" t="s">
        <v>647</v>
      </c>
      <c r="C624" t="s">
        <v>4</v>
      </c>
      <c r="D624" s="72">
        <v>35.395492940683297</v>
      </c>
      <c r="F624" t="e">
        <f>Tabela1[[#This Row],[Coluna4]]-(Tabela1[[#This Row],[Coluna4]]*desconto)</f>
        <v>#REF!</v>
      </c>
      <c r="I624">
        <v>43.054000000000002</v>
      </c>
    </row>
    <row r="625" spans="1:9" x14ac:dyDescent="0.25">
      <c r="A625">
        <v>400349</v>
      </c>
      <c r="B625" t="s">
        <v>648</v>
      </c>
      <c r="C625" t="s">
        <v>4</v>
      </c>
      <c r="D625" s="72">
        <v>37.177023883277727</v>
      </c>
      <c r="F625" t="e">
        <f>Tabela1[[#This Row],[Coluna4]]-(Tabela1[[#This Row],[Coluna4]]*desconto)</f>
        <v>#REF!</v>
      </c>
      <c r="I625">
        <v>45.221000000000004</v>
      </c>
    </row>
    <row r="626" spans="1:9" x14ac:dyDescent="0.25">
      <c r="A626">
        <v>400624</v>
      </c>
      <c r="B626" t="s">
        <v>649</v>
      </c>
      <c r="C626" t="s">
        <v>4</v>
      </c>
      <c r="D626" s="72">
        <v>13.34791711304255</v>
      </c>
      <c r="F626" t="e">
        <f>Tabela1[[#This Row],[Coluna4]]-(Tabela1[[#This Row],[Coluna4]]*desconto)</f>
        <v>#REF!</v>
      </c>
      <c r="I626">
        <v>16.236000000000001</v>
      </c>
    </row>
    <row r="627" spans="1:9" x14ac:dyDescent="0.25">
      <c r="A627">
        <v>400350</v>
      </c>
      <c r="B627" t="s">
        <v>650</v>
      </c>
      <c r="C627" t="s">
        <v>4</v>
      </c>
      <c r="D627" s="72">
        <v>70.04039162636488</v>
      </c>
      <c r="F627" t="e">
        <f>Tabela1[[#This Row],[Coluna4]]-(Tabela1[[#This Row],[Coluna4]]*desconto)</f>
        <v>#REF!</v>
      </c>
      <c r="I627">
        <v>85.195000000000007</v>
      </c>
    </row>
    <row r="628" spans="1:9" x14ac:dyDescent="0.25">
      <c r="A628">
        <v>400625</v>
      </c>
      <c r="B628" t="s">
        <v>651</v>
      </c>
      <c r="C628" t="s">
        <v>4</v>
      </c>
      <c r="D628" s="72">
        <v>10.842921828277792</v>
      </c>
      <c r="F628" t="e">
        <f>Tabela1[[#This Row],[Coluna4]]-(Tabela1[[#This Row],[Coluna4]]*desconto)</f>
        <v>#REF!</v>
      </c>
      <c r="I628">
        <v>13.189000000000002</v>
      </c>
    </row>
    <row r="629" spans="1:9" x14ac:dyDescent="0.25">
      <c r="A629" t="s">
        <v>652</v>
      </c>
      <c r="B629" t="s">
        <v>653</v>
      </c>
      <c r="C629" t="s">
        <v>4</v>
      </c>
      <c r="D629" s="72">
        <v>0</v>
      </c>
      <c r="F629" t="e">
        <f>Tabela1[[#This Row],[Coluna4]]-(Tabela1[[#This Row],[Coluna4]]*desconto)</f>
        <v>#REF!</v>
      </c>
      <c r="I629">
        <v>0</v>
      </c>
    </row>
    <row r="630" spans="1:9" x14ac:dyDescent="0.25">
      <c r="A630">
        <v>271320</v>
      </c>
      <c r="B630" t="s">
        <v>654</v>
      </c>
      <c r="C630" t="s">
        <v>4</v>
      </c>
      <c r="D630" s="72">
        <v>5.7786714330854938</v>
      </c>
      <c r="F630" t="e">
        <f>Tabela1[[#This Row],[Coluna4]]-(Tabela1[[#This Row],[Coluna4]]*desconto)</f>
        <v>#REF!</v>
      </c>
      <c r="I630">
        <v>7.0289999999999999</v>
      </c>
    </row>
    <row r="631" spans="1:9" x14ac:dyDescent="0.25">
      <c r="A631">
        <v>271338</v>
      </c>
      <c r="B631" t="s">
        <v>655</v>
      </c>
      <c r="C631" t="s">
        <v>4</v>
      </c>
      <c r="D631" s="72">
        <v>5.7786714330854938</v>
      </c>
      <c r="F631" t="e">
        <f>Tabela1[[#This Row],[Coluna4]]-(Tabela1[[#This Row],[Coluna4]]*desconto)</f>
        <v>#REF!</v>
      </c>
      <c r="I631">
        <v>7.0289999999999999</v>
      </c>
    </row>
    <row r="632" spans="1:9" x14ac:dyDescent="0.25">
      <c r="A632">
        <v>271353</v>
      </c>
      <c r="B632" t="s">
        <v>656</v>
      </c>
      <c r="C632" t="s">
        <v>4</v>
      </c>
      <c r="D632" s="72">
        <v>7.0989938575463425</v>
      </c>
      <c r="F632" t="e">
        <f>Tabela1[[#This Row],[Coluna4]]-(Tabela1[[#This Row],[Coluna4]]*desconto)</f>
        <v>#REF!</v>
      </c>
      <c r="I632">
        <v>8.6349999999999998</v>
      </c>
    </row>
    <row r="633" spans="1:9" x14ac:dyDescent="0.25">
      <c r="A633">
        <v>271403</v>
      </c>
      <c r="B633" t="s">
        <v>657</v>
      </c>
      <c r="C633" t="s">
        <v>4</v>
      </c>
      <c r="D633" s="72">
        <v>5.7786714330854938</v>
      </c>
      <c r="F633" t="e">
        <f>Tabela1[[#This Row],[Coluna4]]-(Tabela1[[#This Row],[Coluna4]]*desconto)</f>
        <v>#REF!</v>
      </c>
      <c r="I633">
        <v>7.0289999999999999</v>
      </c>
    </row>
    <row r="634" spans="1:9" x14ac:dyDescent="0.25">
      <c r="A634">
        <v>271460</v>
      </c>
      <c r="B634" t="s">
        <v>658</v>
      </c>
      <c r="C634" t="s">
        <v>4</v>
      </c>
      <c r="D634" s="72">
        <v>6.0590138656764969</v>
      </c>
      <c r="F634" t="e">
        <f>Tabela1[[#This Row],[Coluna4]]-(Tabela1[[#This Row],[Coluna4]]*desconto)</f>
        <v>#REF!</v>
      </c>
      <c r="I634">
        <v>7.370000000000001</v>
      </c>
    </row>
    <row r="635" spans="1:9" x14ac:dyDescent="0.25">
      <c r="A635">
        <v>272112</v>
      </c>
      <c r="B635" t="s">
        <v>659</v>
      </c>
      <c r="C635" t="s">
        <v>4</v>
      </c>
      <c r="D635" s="72">
        <v>6.0590138656764969</v>
      </c>
      <c r="F635" t="e">
        <f>Tabela1[[#This Row],[Coluna4]]-(Tabela1[[#This Row],[Coluna4]]*desconto)</f>
        <v>#REF!</v>
      </c>
      <c r="I635">
        <v>7.370000000000001</v>
      </c>
    </row>
    <row r="636" spans="1:9" x14ac:dyDescent="0.25">
      <c r="A636">
        <v>271486</v>
      </c>
      <c r="B636" t="s">
        <v>660</v>
      </c>
      <c r="C636" t="s">
        <v>4</v>
      </c>
      <c r="D636" s="72">
        <v>6.0590138656764969</v>
      </c>
      <c r="F636" t="e">
        <f>Tabela1[[#This Row],[Coluna4]]-(Tabela1[[#This Row],[Coluna4]]*desconto)</f>
        <v>#REF!</v>
      </c>
      <c r="I636">
        <v>7.370000000000001</v>
      </c>
    </row>
    <row r="637" spans="1:9" x14ac:dyDescent="0.25">
      <c r="A637">
        <v>272120</v>
      </c>
      <c r="B637" t="s">
        <v>661</v>
      </c>
      <c r="C637" t="s">
        <v>4</v>
      </c>
      <c r="D637" s="72">
        <v>5.6520651732056875</v>
      </c>
      <c r="F637" t="e">
        <f>Tabela1[[#This Row],[Coluna4]]-(Tabela1[[#This Row],[Coluna4]]*desconto)</f>
        <v>#REF!</v>
      </c>
      <c r="I637">
        <v>6.8750000000000009</v>
      </c>
    </row>
    <row r="638" spans="1:9" x14ac:dyDescent="0.25">
      <c r="A638">
        <v>271510</v>
      </c>
      <c r="B638" t="s">
        <v>662</v>
      </c>
      <c r="C638" t="s">
        <v>4</v>
      </c>
      <c r="D638" s="72">
        <v>5.6068486518200427</v>
      </c>
      <c r="F638" t="e">
        <f>Tabela1[[#This Row],[Coluna4]]-(Tabela1[[#This Row],[Coluna4]]*desconto)</f>
        <v>#REF!</v>
      </c>
      <c r="I638">
        <v>6.8200000000000012</v>
      </c>
    </row>
    <row r="639" spans="1:9" x14ac:dyDescent="0.25">
      <c r="A639">
        <v>272138</v>
      </c>
      <c r="B639" t="s">
        <v>663</v>
      </c>
      <c r="C639" t="s">
        <v>4</v>
      </c>
      <c r="D639" s="72">
        <v>5.9776241271823345</v>
      </c>
      <c r="F639" t="e">
        <f>Tabela1[[#This Row],[Coluna4]]-(Tabela1[[#This Row],[Coluna4]]*desconto)</f>
        <v>#REF!</v>
      </c>
      <c r="I639">
        <v>7.2710000000000008</v>
      </c>
    </row>
    <row r="640" spans="1:9" x14ac:dyDescent="0.25">
      <c r="A640">
        <v>271544</v>
      </c>
      <c r="B640" t="s">
        <v>664</v>
      </c>
      <c r="C640" t="s">
        <v>4</v>
      </c>
      <c r="D640" s="72">
        <v>6.4478759495930484</v>
      </c>
      <c r="F640" t="e">
        <f>Tabela1[[#This Row],[Coluna4]]-(Tabela1[[#This Row],[Coluna4]]*desconto)</f>
        <v>#REF!</v>
      </c>
      <c r="I640">
        <v>7.8430000000000009</v>
      </c>
    </row>
    <row r="641" spans="1:9" x14ac:dyDescent="0.25">
      <c r="A641">
        <v>272146</v>
      </c>
      <c r="B641" t="s">
        <v>665</v>
      </c>
      <c r="C641" t="s">
        <v>4</v>
      </c>
      <c r="D641" s="72">
        <v>6.664915252244147</v>
      </c>
      <c r="F641" t="e">
        <f>Tabela1[[#This Row],[Coluna4]]-(Tabela1[[#This Row],[Coluna4]]*desconto)</f>
        <v>#REF!</v>
      </c>
      <c r="I641">
        <v>8.1070000000000011</v>
      </c>
    </row>
    <row r="642" spans="1:9" x14ac:dyDescent="0.25">
      <c r="A642">
        <v>271593</v>
      </c>
      <c r="B642" t="s">
        <v>666</v>
      </c>
      <c r="C642" t="s">
        <v>4</v>
      </c>
      <c r="D642" s="72">
        <v>6.0590138656764969</v>
      </c>
      <c r="F642" t="e">
        <f>Tabela1[[#This Row],[Coluna4]]-(Tabela1[[#This Row],[Coluna4]]*desconto)</f>
        <v>#REF!</v>
      </c>
      <c r="I642">
        <v>7.370000000000001</v>
      </c>
    </row>
    <row r="643" spans="1:9" x14ac:dyDescent="0.25">
      <c r="A643">
        <v>272153</v>
      </c>
      <c r="B643" t="s">
        <v>667</v>
      </c>
      <c r="C643" t="s">
        <v>4</v>
      </c>
      <c r="D643" s="72">
        <v>7.6144622013427021</v>
      </c>
      <c r="F643" t="e">
        <f>Tabela1[[#This Row],[Coluna4]]-(Tabela1[[#This Row],[Coluna4]]*desconto)</f>
        <v>#REF!</v>
      </c>
      <c r="I643">
        <v>9.2620000000000005</v>
      </c>
    </row>
    <row r="644" spans="1:9" x14ac:dyDescent="0.25">
      <c r="A644">
        <v>271643</v>
      </c>
      <c r="B644" t="s">
        <v>668</v>
      </c>
      <c r="C644" t="s">
        <v>4</v>
      </c>
      <c r="D644" s="72">
        <v>6.0590138656764969</v>
      </c>
      <c r="F644" t="e">
        <f>Tabela1[[#This Row],[Coluna4]]-(Tabela1[[#This Row],[Coluna4]]*desconto)</f>
        <v>#REF!</v>
      </c>
      <c r="I644">
        <v>7.370000000000001</v>
      </c>
    </row>
    <row r="645" spans="1:9" x14ac:dyDescent="0.25">
      <c r="A645">
        <v>272161</v>
      </c>
      <c r="B645" t="s">
        <v>669</v>
      </c>
      <c r="C645" t="s">
        <v>4</v>
      </c>
      <c r="D645" s="72">
        <v>6.2217933426648209</v>
      </c>
      <c r="F645" t="e">
        <f>Tabela1[[#This Row],[Coluna4]]-(Tabela1[[#This Row],[Coluna4]]*desconto)</f>
        <v>#REF!</v>
      </c>
      <c r="I645">
        <v>7.5680000000000005</v>
      </c>
    </row>
    <row r="646" spans="1:9" x14ac:dyDescent="0.25">
      <c r="A646">
        <v>271668</v>
      </c>
      <c r="B646" t="s">
        <v>670</v>
      </c>
      <c r="C646" t="s">
        <v>4</v>
      </c>
      <c r="D646" s="72">
        <v>8.9528712343578079</v>
      </c>
      <c r="F646" t="e">
        <f>Tabela1[[#This Row],[Coluna4]]-(Tabela1[[#This Row],[Coluna4]]*desconto)</f>
        <v>#REF!</v>
      </c>
      <c r="I646">
        <v>10.89</v>
      </c>
    </row>
    <row r="647" spans="1:9" x14ac:dyDescent="0.25">
      <c r="A647">
        <v>272179</v>
      </c>
      <c r="B647" t="s">
        <v>671</v>
      </c>
      <c r="C647" t="s">
        <v>4</v>
      </c>
      <c r="D647" s="72">
        <v>8.292710022127384</v>
      </c>
      <c r="F647" t="e">
        <f>Tabela1[[#This Row],[Coluna4]]-(Tabela1[[#This Row],[Coluna4]]*desconto)</f>
        <v>#REF!</v>
      </c>
      <c r="I647">
        <v>10.087000000000002</v>
      </c>
    </row>
    <row r="648" spans="1:9" x14ac:dyDescent="0.25">
      <c r="A648">
        <v>271726</v>
      </c>
      <c r="B648" t="s">
        <v>672</v>
      </c>
      <c r="C648" t="s">
        <v>4</v>
      </c>
      <c r="D648" s="72">
        <v>8.292710022127384</v>
      </c>
      <c r="F648" t="e">
        <f>Tabela1[[#This Row],[Coluna4]]-(Tabela1[[#This Row],[Coluna4]]*desconto)</f>
        <v>#REF!</v>
      </c>
      <c r="I648">
        <v>10.087000000000002</v>
      </c>
    </row>
    <row r="649" spans="1:9" x14ac:dyDescent="0.25">
      <c r="A649">
        <v>272070</v>
      </c>
      <c r="B649" t="s">
        <v>673</v>
      </c>
      <c r="C649" t="s">
        <v>4</v>
      </c>
      <c r="D649" s="72">
        <v>8.292710022127384</v>
      </c>
      <c r="F649" t="e">
        <f>Tabela1[[#This Row],[Coluna4]]-(Tabela1[[#This Row],[Coluna4]]*desconto)</f>
        <v>#REF!</v>
      </c>
      <c r="I649">
        <v>10.087000000000002</v>
      </c>
    </row>
    <row r="650" spans="1:9" x14ac:dyDescent="0.25">
      <c r="A650">
        <v>271775</v>
      </c>
      <c r="B650" t="s">
        <v>674</v>
      </c>
      <c r="C650" t="s">
        <v>4</v>
      </c>
      <c r="D650" s="72">
        <v>13.474523372922357</v>
      </c>
      <c r="F650" t="e">
        <f>Tabela1[[#This Row],[Coluna4]]-(Tabela1[[#This Row],[Coluna4]]*desconto)</f>
        <v>#REF!</v>
      </c>
      <c r="I650">
        <v>16.39</v>
      </c>
    </row>
    <row r="651" spans="1:9" x14ac:dyDescent="0.25">
      <c r="A651">
        <v>272088</v>
      </c>
      <c r="B651" t="s">
        <v>675</v>
      </c>
      <c r="C651" t="s">
        <v>4</v>
      </c>
      <c r="D651" s="72">
        <v>13.474523372922357</v>
      </c>
      <c r="F651" t="e">
        <f>Tabela1[[#This Row],[Coluna4]]-(Tabela1[[#This Row],[Coluna4]]*desconto)</f>
        <v>#REF!</v>
      </c>
      <c r="I651">
        <v>16.39</v>
      </c>
    </row>
    <row r="652" spans="1:9" x14ac:dyDescent="0.25">
      <c r="A652">
        <v>271841</v>
      </c>
      <c r="B652" t="s">
        <v>676</v>
      </c>
      <c r="C652" t="s">
        <v>4</v>
      </c>
      <c r="D652" s="72">
        <v>13.474523372922357</v>
      </c>
      <c r="F652" t="e">
        <f>Tabela1[[#This Row],[Coluna4]]-(Tabela1[[#This Row],[Coluna4]]*desconto)</f>
        <v>#REF!</v>
      </c>
      <c r="I652">
        <v>16.39</v>
      </c>
    </row>
    <row r="653" spans="1:9" x14ac:dyDescent="0.25">
      <c r="A653">
        <v>271858</v>
      </c>
      <c r="B653" t="s">
        <v>677</v>
      </c>
      <c r="C653" t="s">
        <v>4</v>
      </c>
      <c r="D653" s="72">
        <v>15.084231534251339</v>
      </c>
      <c r="F653" t="e">
        <f>Tabela1[[#This Row],[Coluna4]]-(Tabela1[[#This Row],[Coluna4]]*desconto)</f>
        <v>#REF!</v>
      </c>
      <c r="I653">
        <v>18.348000000000003</v>
      </c>
    </row>
    <row r="654" spans="1:9" x14ac:dyDescent="0.25">
      <c r="A654">
        <v>271916</v>
      </c>
      <c r="B654" t="s">
        <v>678</v>
      </c>
      <c r="C654" t="s">
        <v>4</v>
      </c>
      <c r="D654" s="72">
        <v>0</v>
      </c>
      <c r="F654" t="e">
        <f>Tabela1[[#This Row],[Coluna4]]-(Tabela1[[#This Row],[Coluna4]]*desconto)</f>
        <v>#REF!</v>
      </c>
      <c r="I654">
        <v>0</v>
      </c>
    </row>
    <row r="655" spans="1:9" x14ac:dyDescent="0.25">
      <c r="A655">
        <v>271940</v>
      </c>
      <c r="B655" t="s">
        <v>679</v>
      </c>
      <c r="C655" t="s">
        <v>4</v>
      </c>
      <c r="D655" s="72">
        <v>19.895269409684019</v>
      </c>
      <c r="F655" t="e">
        <f>Tabela1[[#This Row],[Coluna4]]-(Tabela1[[#This Row],[Coluna4]]*desconto)</f>
        <v>#REF!</v>
      </c>
      <c r="I655">
        <v>24.200000000000003</v>
      </c>
    </row>
    <row r="656" spans="1:9" x14ac:dyDescent="0.25">
      <c r="A656">
        <v>271924</v>
      </c>
      <c r="B656" t="s">
        <v>680</v>
      </c>
      <c r="C656" t="s">
        <v>4</v>
      </c>
      <c r="D656" s="72">
        <v>0</v>
      </c>
      <c r="F656" t="e">
        <f>Tabela1[[#This Row],[Coluna4]]-(Tabela1[[#This Row],[Coluna4]]*desconto)</f>
        <v>#REF!</v>
      </c>
      <c r="I656">
        <v>0</v>
      </c>
    </row>
    <row r="657" spans="1:9" x14ac:dyDescent="0.25">
      <c r="A657">
        <v>272039</v>
      </c>
      <c r="B657" t="s">
        <v>681</v>
      </c>
      <c r="C657" t="s">
        <v>4</v>
      </c>
      <c r="D657" s="72">
        <v>35.531142504840233</v>
      </c>
      <c r="F657" t="e">
        <f>Tabela1[[#This Row],[Coluna4]]-(Tabela1[[#This Row],[Coluna4]]*desconto)</f>
        <v>#REF!</v>
      </c>
      <c r="I657">
        <v>43.219000000000001</v>
      </c>
    </row>
    <row r="658" spans="1:9" x14ac:dyDescent="0.25">
      <c r="A658">
        <v>271965</v>
      </c>
      <c r="B658" t="s">
        <v>682</v>
      </c>
      <c r="C658" t="s">
        <v>4</v>
      </c>
      <c r="D658" s="72">
        <v>0</v>
      </c>
      <c r="F658" t="e">
        <f>Tabela1[[#This Row],[Coluna4]]-(Tabela1[[#This Row],[Coluna4]]*desconto)</f>
        <v>#REF!</v>
      </c>
      <c r="I658">
        <v>0</v>
      </c>
    </row>
    <row r="659" spans="1:9" x14ac:dyDescent="0.25">
      <c r="A659">
        <v>272013</v>
      </c>
      <c r="B659" t="s">
        <v>683</v>
      </c>
      <c r="C659" t="s">
        <v>4</v>
      </c>
      <c r="D659" s="72">
        <v>43.407860530219679</v>
      </c>
      <c r="F659" t="e">
        <f>Tabela1[[#This Row],[Coluna4]]-(Tabela1[[#This Row],[Coluna4]]*desconto)</f>
        <v>#REF!</v>
      </c>
      <c r="I659">
        <v>52.800000000000004</v>
      </c>
    </row>
    <row r="660" spans="1:9" x14ac:dyDescent="0.25">
      <c r="A660">
        <v>272054</v>
      </c>
      <c r="B660" t="s">
        <v>684</v>
      </c>
      <c r="C660" t="s">
        <v>4</v>
      </c>
      <c r="D660" s="72">
        <v>0</v>
      </c>
      <c r="F660" t="e">
        <f>Tabela1[[#This Row],[Coluna4]]-(Tabela1[[#This Row],[Coluna4]]*desconto)</f>
        <v>#REF!</v>
      </c>
      <c r="I660">
        <v>0</v>
      </c>
    </row>
    <row r="661" spans="1:9" x14ac:dyDescent="0.25">
      <c r="A661">
        <v>500247</v>
      </c>
      <c r="B661" t="s">
        <v>685</v>
      </c>
      <c r="C661" t="s">
        <v>4</v>
      </c>
      <c r="D661" s="72">
        <v>1108.0760730766285</v>
      </c>
      <c r="F661" t="e">
        <f>Tabela1[[#This Row],[Coluna4]]-(Tabela1[[#This Row],[Coluna4]]*desconto)</f>
        <v>#REF!</v>
      </c>
      <c r="I661">
        <v>1347.8300000000002</v>
      </c>
    </row>
    <row r="662" spans="1:9" x14ac:dyDescent="0.25">
      <c r="A662">
        <v>231639</v>
      </c>
      <c r="B662" t="s">
        <v>686</v>
      </c>
      <c r="C662" t="s">
        <v>4</v>
      </c>
      <c r="D662" s="72">
        <v>19.92239932251541</v>
      </c>
      <c r="F662" t="e">
        <f>Tabela1[[#This Row],[Coluna4]]-(Tabela1[[#This Row],[Coluna4]]*desconto)</f>
        <v>#REF!</v>
      </c>
      <c r="I662">
        <v>24.233000000000004</v>
      </c>
    </row>
    <row r="663" spans="1:9" x14ac:dyDescent="0.25">
      <c r="A663">
        <v>230912</v>
      </c>
      <c r="B663" t="s">
        <v>687</v>
      </c>
      <c r="C663" t="s">
        <v>4</v>
      </c>
      <c r="D663" s="72">
        <v>142.05222358514391</v>
      </c>
      <c r="F663" t="e">
        <f>Tabela1[[#This Row],[Coluna4]]-(Tabela1[[#This Row],[Coluna4]]*desconto)</f>
        <v>#REF!</v>
      </c>
      <c r="I663">
        <v>172.78800000000004</v>
      </c>
    </row>
    <row r="664" spans="1:9" x14ac:dyDescent="0.25">
      <c r="A664">
        <v>231027</v>
      </c>
      <c r="B664" t="s">
        <v>688</v>
      </c>
      <c r="C664" t="s">
        <v>4</v>
      </c>
      <c r="D664" s="72">
        <v>976.67686192994267</v>
      </c>
      <c r="F664" t="e">
        <f>Tabela1[[#This Row],[Coluna4]]-(Tabela1[[#This Row],[Coluna4]]*desconto)</f>
        <v>#REF!</v>
      </c>
      <c r="I664">
        <v>1188</v>
      </c>
    </row>
    <row r="665" spans="1:9" x14ac:dyDescent="0.25">
      <c r="A665">
        <v>230938</v>
      </c>
      <c r="B665" t="s">
        <v>689</v>
      </c>
      <c r="C665" t="s">
        <v>4</v>
      </c>
      <c r="D665" s="72">
        <v>1519.2751185576888</v>
      </c>
      <c r="F665" t="e">
        <f>Tabela1[[#This Row],[Coluna4]]-(Tabela1[[#This Row],[Coluna4]]*desconto)</f>
        <v>#REF!</v>
      </c>
      <c r="I665">
        <v>1848.0000000000002</v>
      </c>
    </row>
    <row r="666" spans="1:9" x14ac:dyDescent="0.25">
      <c r="A666">
        <v>376697</v>
      </c>
      <c r="B666" t="s">
        <v>690</v>
      </c>
      <c r="C666" t="s">
        <v>4</v>
      </c>
      <c r="D666" s="72">
        <v>997.9648001983046</v>
      </c>
      <c r="F666" t="e">
        <f>Tabela1[[#This Row],[Coluna4]]-(Tabela1[[#This Row],[Coluna4]]*desconto)</f>
        <v>#REF!</v>
      </c>
      <c r="I666">
        <v>1213.894</v>
      </c>
    </row>
    <row r="667" spans="1:9" x14ac:dyDescent="0.25">
      <c r="A667">
        <v>224220</v>
      </c>
      <c r="B667" t="s">
        <v>691</v>
      </c>
      <c r="C667" t="s">
        <v>4</v>
      </c>
      <c r="D667" s="72">
        <v>95.289297168109329</v>
      </c>
      <c r="F667" t="e">
        <f>Tabela1[[#This Row],[Coluna4]]-(Tabela1[[#This Row],[Coluna4]]*desconto)</f>
        <v>#REF!</v>
      </c>
      <c r="I667">
        <v>115.90700000000001</v>
      </c>
    </row>
    <row r="668" spans="1:9" x14ac:dyDescent="0.25">
      <c r="A668">
        <v>377623</v>
      </c>
      <c r="B668" t="s">
        <v>692</v>
      </c>
      <c r="C668" t="s">
        <v>4</v>
      </c>
      <c r="D668" s="72">
        <v>35.874788067371142</v>
      </c>
      <c r="F668" t="e">
        <f>Tabela1[[#This Row],[Coluna4]]-(Tabela1[[#This Row],[Coluna4]]*desconto)</f>
        <v>#REF!</v>
      </c>
      <c r="I668">
        <v>43.637000000000008</v>
      </c>
    </row>
    <row r="669" spans="1:9" x14ac:dyDescent="0.25">
      <c r="A669">
        <v>231662</v>
      </c>
      <c r="B669" t="s">
        <v>693</v>
      </c>
      <c r="C669" t="s">
        <v>4</v>
      </c>
      <c r="D669" s="72">
        <v>37.19511049183199</v>
      </c>
      <c r="F669" t="e">
        <f>Tabela1[[#This Row],[Coluna4]]-(Tabela1[[#This Row],[Coluna4]]*desconto)</f>
        <v>#REF!</v>
      </c>
      <c r="I669">
        <v>45.243000000000009</v>
      </c>
    </row>
    <row r="670" spans="1:9" x14ac:dyDescent="0.25">
      <c r="A670" t="s">
        <v>694</v>
      </c>
      <c r="B670" t="s">
        <v>695</v>
      </c>
      <c r="C670" t="s">
        <v>4</v>
      </c>
      <c r="D670" s="72">
        <v>0</v>
      </c>
      <c r="F670" t="e">
        <f>Tabela1[[#This Row],[Coluna4]]-(Tabela1[[#This Row],[Coluna4]]*desconto)</f>
        <v>#REF!</v>
      </c>
      <c r="I670">
        <v>0</v>
      </c>
    </row>
    <row r="671" spans="1:9" x14ac:dyDescent="0.25">
      <c r="A671">
        <v>338079</v>
      </c>
      <c r="B671" t="s">
        <v>696</v>
      </c>
      <c r="C671" t="s">
        <v>1</v>
      </c>
      <c r="D671" s="72">
        <v>40.00757812201914</v>
      </c>
      <c r="F671" t="e">
        <f>Tabela1[[#This Row],[Coluna4]]-(Tabela1[[#This Row],[Coluna4]]*desconto)</f>
        <v>#REF!</v>
      </c>
      <c r="I671">
        <v>48.664000000000009</v>
      </c>
    </row>
    <row r="672" spans="1:9" x14ac:dyDescent="0.25">
      <c r="A672">
        <v>380553</v>
      </c>
      <c r="B672" t="s">
        <v>697</v>
      </c>
      <c r="C672" t="s">
        <v>1</v>
      </c>
      <c r="D672" s="72">
        <v>24.624917546622541</v>
      </c>
      <c r="F672" t="e">
        <f>Tabela1[[#This Row],[Coluna4]]-(Tabela1[[#This Row],[Coluna4]]*desconto)</f>
        <v>#REF!</v>
      </c>
      <c r="I672">
        <v>29.953000000000003</v>
      </c>
    </row>
    <row r="673" spans="1:9" x14ac:dyDescent="0.25">
      <c r="A673">
        <v>400593</v>
      </c>
      <c r="B673" t="s">
        <v>698</v>
      </c>
      <c r="C673" t="s">
        <v>1</v>
      </c>
      <c r="D673" s="72">
        <v>22.60826069282275</v>
      </c>
      <c r="F673" t="e">
        <f>Tabela1[[#This Row],[Coluna4]]-(Tabela1[[#This Row],[Coluna4]]*desconto)</f>
        <v>#REF!</v>
      </c>
      <c r="I673">
        <v>27.500000000000004</v>
      </c>
    </row>
    <row r="674" spans="1:9" x14ac:dyDescent="0.25">
      <c r="A674">
        <v>374933</v>
      </c>
      <c r="B674" t="s">
        <v>699</v>
      </c>
      <c r="C674" t="s">
        <v>103</v>
      </c>
      <c r="D674" s="72">
        <v>98.391150535164599</v>
      </c>
      <c r="F674" t="e">
        <f>Tabela1[[#This Row],[Coluna4]]-(Tabela1[[#This Row],[Coluna4]]*desconto)</f>
        <v>#REF!</v>
      </c>
      <c r="I674">
        <v>119.68</v>
      </c>
    </row>
    <row r="675" spans="1:9" x14ac:dyDescent="0.25">
      <c r="A675">
        <v>374934</v>
      </c>
      <c r="B675" t="s">
        <v>700</v>
      </c>
      <c r="C675" t="s">
        <v>103</v>
      </c>
      <c r="D675" s="72">
        <v>102.18933833155883</v>
      </c>
      <c r="F675" t="e">
        <f>Tabela1[[#This Row],[Coluna4]]-(Tabela1[[#This Row],[Coluna4]]*desconto)</f>
        <v>#REF!</v>
      </c>
      <c r="I675">
        <v>124.30000000000001</v>
      </c>
    </row>
    <row r="676" spans="1:9" x14ac:dyDescent="0.25">
      <c r="A676">
        <v>328120</v>
      </c>
      <c r="B676" t="s">
        <v>701</v>
      </c>
      <c r="C676" t="s">
        <v>4</v>
      </c>
      <c r="D676" s="72">
        <v>13.718692588404844</v>
      </c>
      <c r="F676" t="e">
        <f>Tabela1[[#This Row],[Coluna4]]-(Tabela1[[#This Row],[Coluna4]]*desconto)</f>
        <v>#REF!</v>
      </c>
      <c r="I676">
        <v>16.687000000000001</v>
      </c>
    </row>
    <row r="677" spans="1:9" x14ac:dyDescent="0.25">
      <c r="A677">
        <v>20123</v>
      </c>
      <c r="B677" t="s">
        <v>702</v>
      </c>
      <c r="C677" t="s">
        <v>4</v>
      </c>
      <c r="D677" s="72">
        <v>80.630100934883046</v>
      </c>
      <c r="F677" t="e">
        <f>Tabela1[[#This Row],[Coluna4]]-(Tabela1[[#This Row],[Coluna4]]*desconto)</f>
        <v>#REF!</v>
      </c>
      <c r="I677">
        <v>98.076000000000008</v>
      </c>
    </row>
    <row r="678" spans="1:9" x14ac:dyDescent="0.25">
      <c r="A678">
        <v>400154</v>
      </c>
      <c r="B678" t="s">
        <v>703</v>
      </c>
      <c r="C678" t="s">
        <v>4</v>
      </c>
      <c r="D678" s="72">
        <v>195.33537238598856</v>
      </c>
      <c r="F678" t="e">
        <f>Tabela1[[#This Row],[Coluna4]]-(Tabela1[[#This Row],[Coluna4]]*desconto)</f>
        <v>#REF!</v>
      </c>
      <c r="I678">
        <v>237.60000000000002</v>
      </c>
    </row>
    <row r="679" spans="1:9" x14ac:dyDescent="0.25">
      <c r="A679">
        <v>400424</v>
      </c>
      <c r="B679" t="s">
        <v>704</v>
      </c>
      <c r="C679" t="s">
        <v>705</v>
      </c>
      <c r="D679" s="72">
        <v>17.78817951311294</v>
      </c>
      <c r="F679" t="e">
        <f>Tabela1[[#This Row],[Coluna4]]-(Tabela1[[#This Row],[Coluna4]]*desconto)</f>
        <v>#REF!</v>
      </c>
      <c r="I679">
        <v>21.637000000000004</v>
      </c>
    </row>
    <row r="680" spans="1:9" x14ac:dyDescent="0.25">
      <c r="A680">
        <v>400425</v>
      </c>
      <c r="B680" t="s">
        <v>706</v>
      </c>
      <c r="C680" t="s">
        <v>705</v>
      </c>
      <c r="D680" s="72">
        <v>22.635390605654138</v>
      </c>
      <c r="F680" t="e">
        <f>Tabela1[[#This Row],[Coluna4]]-(Tabela1[[#This Row],[Coluna4]]*desconto)</f>
        <v>#REF!</v>
      </c>
      <c r="I680">
        <v>27.533000000000005</v>
      </c>
    </row>
    <row r="681" spans="1:9" x14ac:dyDescent="0.25">
      <c r="A681">
        <v>377442</v>
      </c>
      <c r="B681" t="s">
        <v>707</v>
      </c>
      <c r="C681" t="s">
        <v>39</v>
      </c>
      <c r="D681" s="72">
        <v>20.284131493600569</v>
      </c>
      <c r="F681" t="e">
        <f>Tabela1[[#This Row],[Coluna4]]-(Tabela1[[#This Row],[Coluna4]]*desconto)</f>
        <v>#REF!</v>
      </c>
      <c r="I681">
        <v>24.673000000000002</v>
      </c>
    </row>
    <row r="682" spans="1:9" x14ac:dyDescent="0.25">
      <c r="A682">
        <v>376373</v>
      </c>
      <c r="B682" t="s">
        <v>708</v>
      </c>
      <c r="C682" t="s">
        <v>39</v>
      </c>
      <c r="D682" s="72">
        <v>28.793880818379051</v>
      </c>
      <c r="F682" t="e">
        <f>Tabela1[[#This Row],[Coluna4]]-(Tabela1[[#This Row],[Coluna4]]*desconto)</f>
        <v>#REF!</v>
      </c>
      <c r="I682">
        <v>35.024000000000001</v>
      </c>
    </row>
    <row r="683" spans="1:9" x14ac:dyDescent="0.25">
      <c r="A683">
        <v>377987</v>
      </c>
      <c r="B683" t="s">
        <v>709</v>
      </c>
      <c r="C683" t="s">
        <v>39</v>
      </c>
      <c r="D683" s="72">
        <v>6.7191750779069208</v>
      </c>
      <c r="F683" t="e">
        <f>Tabela1[[#This Row],[Coluna4]]-(Tabela1[[#This Row],[Coluna4]]*desconto)</f>
        <v>#REF!</v>
      </c>
      <c r="I683">
        <v>8.173</v>
      </c>
    </row>
    <row r="684" spans="1:9" x14ac:dyDescent="0.25">
      <c r="A684">
        <v>377443</v>
      </c>
      <c r="B684" t="s">
        <v>710</v>
      </c>
      <c r="C684" t="s">
        <v>39</v>
      </c>
      <c r="D684" s="72">
        <v>32.5378087891105</v>
      </c>
      <c r="F684" t="e">
        <f>Tabela1[[#This Row],[Coluna4]]-(Tabela1[[#This Row],[Coluna4]]*desconto)</f>
        <v>#REF!</v>
      </c>
      <c r="I684">
        <v>39.578000000000003</v>
      </c>
    </row>
    <row r="685" spans="1:9" x14ac:dyDescent="0.25">
      <c r="A685">
        <v>234492</v>
      </c>
      <c r="B685" t="s">
        <v>711</v>
      </c>
      <c r="C685" t="s">
        <v>166</v>
      </c>
      <c r="D685" s="72">
        <v>6.1404036041706584</v>
      </c>
      <c r="F685" t="e">
        <f>Tabela1[[#This Row],[Coluna4]]-(Tabela1[[#This Row],[Coluna4]]*desconto)</f>
        <v>#REF!</v>
      </c>
      <c r="I685">
        <v>7.4690000000000003</v>
      </c>
    </row>
    <row r="686" spans="1:9" x14ac:dyDescent="0.25">
      <c r="A686">
        <v>377445</v>
      </c>
      <c r="B686" t="s">
        <v>712</v>
      </c>
      <c r="C686" t="s">
        <v>166</v>
      </c>
      <c r="D686" s="72">
        <v>8.7448752359838391</v>
      </c>
      <c r="F686" t="e">
        <f>Tabela1[[#This Row],[Coluna4]]-(Tabela1[[#This Row],[Coluna4]]*desconto)</f>
        <v>#REF!</v>
      </c>
      <c r="I686">
        <v>10.637</v>
      </c>
    </row>
    <row r="687" spans="1:9" x14ac:dyDescent="0.25">
      <c r="A687">
        <v>357342</v>
      </c>
      <c r="B687" t="s">
        <v>713</v>
      </c>
      <c r="C687" t="s">
        <v>39</v>
      </c>
      <c r="D687" s="72">
        <v>27.401211959701175</v>
      </c>
      <c r="F687" t="e">
        <f>Tabela1[[#This Row],[Coluna4]]-(Tabela1[[#This Row],[Coluna4]]*desconto)</f>
        <v>#REF!</v>
      </c>
      <c r="I687">
        <v>33.330000000000005</v>
      </c>
    </row>
    <row r="688" spans="1:9" x14ac:dyDescent="0.25">
      <c r="A688">
        <v>357343</v>
      </c>
      <c r="B688" t="s">
        <v>714</v>
      </c>
      <c r="C688" t="s">
        <v>164</v>
      </c>
      <c r="D688" s="72">
        <v>1.5825782484975925</v>
      </c>
      <c r="F688" t="e">
        <f>Tabela1[[#This Row],[Coluna4]]-(Tabela1[[#This Row],[Coluna4]]*desconto)</f>
        <v>#REF!</v>
      </c>
      <c r="I688">
        <v>1.9250000000000003</v>
      </c>
    </row>
    <row r="689" spans="1:9" x14ac:dyDescent="0.25">
      <c r="A689">
        <v>357345</v>
      </c>
      <c r="B689" t="s">
        <v>715</v>
      </c>
      <c r="C689" t="s">
        <v>162</v>
      </c>
      <c r="D689" s="72">
        <v>1.0942398175326209</v>
      </c>
      <c r="F689" t="e">
        <f>Tabela1[[#This Row],[Coluna4]]-(Tabela1[[#This Row],[Coluna4]]*desconto)</f>
        <v>#REF!</v>
      </c>
      <c r="I689">
        <v>1.331</v>
      </c>
    </row>
    <row r="690" spans="1:9" x14ac:dyDescent="0.25">
      <c r="A690">
        <v>225870</v>
      </c>
      <c r="B690" t="s">
        <v>716</v>
      </c>
      <c r="C690" t="s">
        <v>164</v>
      </c>
      <c r="D690" s="72">
        <v>3.3008060611521217</v>
      </c>
      <c r="F690" t="e">
        <f>Tabela1[[#This Row],[Coluna4]]-(Tabela1[[#This Row],[Coluna4]]*desconto)</f>
        <v>#REF!</v>
      </c>
      <c r="I690">
        <v>4.0150000000000006</v>
      </c>
    </row>
    <row r="691" spans="1:9" x14ac:dyDescent="0.25">
      <c r="A691">
        <v>225920</v>
      </c>
      <c r="B691" t="s">
        <v>717</v>
      </c>
      <c r="C691" t="s">
        <v>164</v>
      </c>
      <c r="D691" s="72">
        <v>1.1756295560267831</v>
      </c>
      <c r="F691" t="e">
        <f>Tabela1[[#This Row],[Coluna4]]-(Tabela1[[#This Row],[Coluna4]]*desconto)</f>
        <v>#REF!</v>
      </c>
      <c r="I691">
        <v>1.4300000000000002</v>
      </c>
    </row>
    <row r="692" spans="1:9" x14ac:dyDescent="0.25">
      <c r="A692">
        <v>3673</v>
      </c>
      <c r="B692" t="s">
        <v>718</v>
      </c>
      <c r="C692" t="s">
        <v>4</v>
      </c>
      <c r="D692" s="72">
        <v>10.318410180204303</v>
      </c>
      <c r="F692" t="e">
        <f>Tabela1[[#This Row],[Coluna4]]-(Tabela1[[#This Row],[Coluna4]]*desconto)</f>
        <v>#REF!</v>
      </c>
      <c r="I692">
        <v>12.551000000000002</v>
      </c>
    </row>
    <row r="693" spans="1:9" x14ac:dyDescent="0.25">
      <c r="A693">
        <v>3715</v>
      </c>
      <c r="B693" t="s">
        <v>719</v>
      </c>
      <c r="C693" t="s">
        <v>720</v>
      </c>
      <c r="D693" s="72">
        <v>10.318410180204303</v>
      </c>
      <c r="F693" t="e">
        <f>Tabela1[[#This Row],[Coluna4]]-(Tabela1[[#This Row],[Coluna4]]*desconto)</f>
        <v>#REF!</v>
      </c>
      <c r="I693">
        <v>12.551000000000002</v>
      </c>
    </row>
    <row r="694" spans="1:9" x14ac:dyDescent="0.25">
      <c r="A694">
        <v>400041</v>
      </c>
      <c r="B694" t="s">
        <v>721</v>
      </c>
      <c r="C694" t="s">
        <v>720</v>
      </c>
      <c r="D694" s="72">
        <v>10.318410180204303</v>
      </c>
      <c r="F694" t="e">
        <f>Tabela1[[#This Row],[Coluna4]]-(Tabela1[[#This Row],[Coluna4]]*desconto)</f>
        <v>#REF!</v>
      </c>
      <c r="I694">
        <v>12.551000000000002</v>
      </c>
    </row>
    <row r="695" spans="1:9" x14ac:dyDescent="0.25">
      <c r="A695">
        <v>3954</v>
      </c>
      <c r="B695" t="s">
        <v>722</v>
      </c>
      <c r="C695" t="s">
        <v>720</v>
      </c>
      <c r="D695" s="72">
        <v>10.318410180204303</v>
      </c>
      <c r="F695" t="e">
        <f>Tabela1[[#This Row],[Coluna4]]-(Tabela1[[#This Row],[Coluna4]]*desconto)</f>
        <v>#REF!</v>
      </c>
      <c r="I695">
        <v>12.551000000000002</v>
      </c>
    </row>
    <row r="696" spans="1:9" x14ac:dyDescent="0.25">
      <c r="A696">
        <v>3616</v>
      </c>
      <c r="B696" t="s">
        <v>723</v>
      </c>
      <c r="C696" t="s">
        <v>4</v>
      </c>
      <c r="D696" s="72">
        <v>10.318410180204303</v>
      </c>
      <c r="F696" t="e">
        <f>Tabela1[[#This Row],[Coluna4]]-(Tabela1[[#This Row],[Coluna4]]*desconto)</f>
        <v>#REF!</v>
      </c>
      <c r="I696">
        <v>12.551000000000002</v>
      </c>
    </row>
    <row r="697" spans="1:9" x14ac:dyDescent="0.25">
      <c r="A697">
        <v>3681</v>
      </c>
      <c r="B697" t="s">
        <v>724</v>
      </c>
      <c r="C697" t="s">
        <v>4</v>
      </c>
      <c r="D697" s="72">
        <v>10.318410180204303</v>
      </c>
      <c r="F697" t="e">
        <f>Tabela1[[#This Row],[Coluna4]]-(Tabela1[[#This Row],[Coluna4]]*desconto)</f>
        <v>#REF!</v>
      </c>
      <c r="I697">
        <v>12.551000000000002</v>
      </c>
    </row>
    <row r="698" spans="1:9" x14ac:dyDescent="0.25">
      <c r="A698">
        <v>400035</v>
      </c>
      <c r="B698" t="s">
        <v>725</v>
      </c>
      <c r="C698" t="s">
        <v>720</v>
      </c>
      <c r="D698" s="72">
        <v>406.94869247080948</v>
      </c>
      <c r="F698" t="e">
        <f>Tabela1[[#This Row],[Coluna4]]-(Tabela1[[#This Row],[Coluna4]]*desconto)</f>
        <v>#REF!</v>
      </c>
      <c r="I698">
        <v>495.00000000000006</v>
      </c>
    </row>
    <row r="699" spans="1:9" x14ac:dyDescent="0.25">
      <c r="A699">
        <v>357341</v>
      </c>
      <c r="B699" t="s">
        <v>726</v>
      </c>
      <c r="C699" t="s">
        <v>39</v>
      </c>
      <c r="D699" s="72">
        <v>39.374546822620104</v>
      </c>
      <c r="F699" t="e">
        <f>Tabela1[[#This Row],[Coluna4]]-(Tabela1[[#This Row],[Coluna4]]*desconto)</f>
        <v>#REF!</v>
      </c>
      <c r="I699">
        <v>47.894000000000005</v>
      </c>
    </row>
    <row r="700" spans="1:9" x14ac:dyDescent="0.25">
      <c r="A700">
        <v>3996</v>
      </c>
      <c r="B700" t="s">
        <v>727</v>
      </c>
      <c r="C700" t="s">
        <v>720</v>
      </c>
      <c r="D700" s="72">
        <v>26.71392083463936</v>
      </c>
      <c r="F700" t="e">
        <f>Tabela1[[#This Row],[Coluna4]]-(Tabela1[[#This Row],[Coluna4]]*desconto)</f>
        <v>#REF!</v>
      </c>
      <c r="I700">
        <v>32.494</v>
      </c>
    </row>
    <row r="701" spans="1:9" x14ac:dyDescent="0.25">
      <c r="A701">
        <v>400559</v>
      </c>
      <c r="B701" t="s">
        <v>728</v>
      </c>
      <c r="C701" t="s">
        <v>10</v>
      </c>
      <c r="D701" s="72">
        <v>81.389738494161904</v>
      </c>
      <c r="F701" t="e">
        <f>Tabela1[[#This Row],[Coluna4]]-(Tabela1[[#This Row],[Coluna4]]*desconto)</f>
        <v>#REF!</v>
      </c>
      <c r="I701">
        <v>99.000000000000014</v>
      </c>
    </row>
    <row r="702" spans="1:9" x14ac:dyDescent="0.25">
      <c r="A702">
        <v>400005</v>
      </c>
      <c r="B702" t="s">
        <v>729</v>
      </c>
      <c r="C702" t="s">
        <v>4</v>
      </c>
      <c r="D702" s="72">
        <v>6.049970561399368</v>
      </c>
      <c r="F702" t="e">
        <f>Tabela1[[#This Row],[Coluna4]]-(Tabela1[[#This Row],[Coluna4]]*desconto)</f>
        <v>#REF!</v>
      </c>
      <c r="I702">
        <v>7.3590000000000009</v>
      </c>
    </row>
    <row r="703" spans="1:9" x14ac:dyDescent="0.25">
      <c r="A703">
        <v>237701</v>
      </c>
      <c r="B703" t="s">
        <v>730</v>
      </c>
      <c r="C703" t="s">
        <v>4</v>
      </c>
      <c r="D703" s="72">
        <v>4.3769592701304836</v>
      </c>
      <c r="F703" t="e">
        <f>Tabela1[[#This Row],[Coluna4]]-(Tabela1[[#This Row],[Coluna4]]*desconto)</f>
        <v>#REF!</v>
      </c>
      <c r="I703">
        <v>5.3239999999999998</v>
      </c>
    </row>
    <row r="704" spans="1:9" x14ac:dyDescent="0.25">
      <c r="A704">
        <v>237693</v>
      </c>
      <c r="B704" t="s">
        <v>731</v>
      </c>
      <c r="C704" t="s">
        <v>4</v>
      </c>
      <c r="D704" s="72">
        <v>12.208460774124285</v>
      </c>
      <c r="F704" t="e">
        <f>Tabela1[[#This Row],[Coluna4]]-(Tabela1[[#This Row],[Coluna4]]*desconto)</f>
        <v>#REF!</v>
      </c>
      <c r="I704">
        <v>14.850000000000001</v>
      </c>
    </row>
    <row r="705" spans="1:9" x14ac:dyDescent="0.25">
      <c r="A705">
        <v>219725</v>
      </c>
      <c r="B705" t="s">
        <v>732</v>
      </c>
      <c r="C705" t="s">
        <v>4</v>
      </c>
      <c r="D705" s="72">
        <v>18.303647856909297</v>
      </c>
      <c r="F705" t="e">
        <f>Tabela1[[#This Row],[Coluna4]]-(Tabela1[[#This Row],[Coluna4]]*desconto)</f>
        <v>#REF!</v>
      </c>
      <c r="I705">
        <v>22.263999999999999</v>
      </c>
    </row>
    <row r="706" spans="1:9" x14ac:dyDescent="0.25">
      <c r="A706">
        <v>259218</v>
      </c>
      <c r="B706" t="s">
        <v>733</v>
      </c>
      <c r="C706" t="s">
        <v>4</v>
      </c>
      <c r="D706" s="72">
        <v>210.6456865271681</v>
      </c>
      <c r="F706" t="e">
        <f>Tabela1[[#This Row],[Coluna4]]-(Tabela1[[#This Row],[Coluna4]]*desconto)</f>
        <v>#REF!</v>
      </c>
      <c r="I706">
        <v>256.22300000000001</v>
      </c>
    </row>
    <row r="707" spans="1:9" x14ac:dyDescent="0.25">
      <c r="A707">
        <v>371890</v>
      </c>
      <c r="B707" t="s">
        <v>734</v>
      </c>
      <c r="C707" t="s">
        <v>4</v>
      </c>
      <c r="D707" s="72">
        <v>759.63755927884438</v>
      </c>
      <c r="F707" t="e">
        <f>Tabela1[[#This Row],[Coluna4]]-(Tabela1[[#This Row],[Coluna4]]*desconto)</f>
        <v>#REF!</v>
      </c>
      <c r="I707">
        <v>924.00000000000011</v>
      </c>
    </row>
    <row r="708" spans="1:9" x14ac:dyDescent="0.25">
      <c r="A708">
        <v>230524</v>
      </c>
      <c r="B708" t="s">
        <v>735</v>
      </c>
      <c r="C708" t="s">
        <v>4</v>
      </c>
      <c r="D708" s="72">
        <v>1280.5318856414806</v>
      </c>
      <c r="F708" t="e">
        <f>Tabela1[[#This Row],[Coluna4]]-(Tabela1[[#This Row],[Coluna4]]*desconto)</f>
        <v>#REF!</v>
      </c>
      <c r="I708">
        <v>1557.6000000000001</v>
      </c>
    </row>
    <row r="709" spans="1:9" x14ac:dyDescent="0.25">
      <c r="A709">
        <v>230532</v>
      </c>
      <c r="B709" t="s">
        <v>736</v>
      </c>
      <c r="C709" t="s">
        <v>4</v>
      </c>
      <c r="D709" s="72">
        <v>1280.5318856414806</v>
      </c>
      <c r="F709" t="e">
        <f>Tabela1[[#This Row],[Coluna4]]-(Tabela1[[#This Row],[Coluna4]]*desconto)</f>
        <v>#REF!</v>
      </c>
      <c r="I709">
        <v>1557.6000000000001</v>
      </c>
    </row>
    <row r="710" spans="1:9" x14ac:dyDescent="0.25">
      <c r="A710">
        <v>229740</v>
      </c>
      <c r="B710" t="s">
        <v>737</v>
      </c>
      <c r="C710" t="s">
        <v>4</v>
      </c>
      <c r="D710" s="72">
        <v>6887.3805374615222</v>
      </c>
      <c r="F710" t="e">
        <f>Tabela1[[#This Row],[Coluna4]]-(Tabela1[[#This Row],[Coluna4]]*desconto)</f>
        <v>#REF!</v>
      </c>
      <c r="I710">
        <v>8377.6</v>
      </c>
    </row>
    <row r="711" spans="1:9" x14ac:dyDescent="0.25">
      <c r="A711">
        <v>229732</v>
      </c>
      <c r="B711" t="s">
        <v>738</v>
      </c>
      <c r="C711" t="s">
        <v>4</v>
      </c>
      <c r="D711" s="72">
        <v>13022.358159065903</v>
      </c>
      <c r="F711" t="e">
        <f>Tabela1[[#This Row],[Coluna4]]-(Tabela1[[#This Row],[Coluna4]]*desconto)</f>
        <v>#REF!</v>
      </c>
      <c r="I711">
        <v>15840.000000000002</v>
      </c>
    </row>
    <row r="712" spans="1:9" x14ac:dyDescent="0.25">
      <c r="A712">
        <v>258806</v>
      </c>
      <c r="B712" t="s">
        <v>739</v>
      </c>
      <c r="C712" t="s">
        <v>4</v>
      </c>
      <c r="D712" s="72">
        <v>18.104695162812458</v>
      </c>
      <c r="F712" t="e">
        <f>Tabela1[[#This Row],[Coluna4]]-(Tabela1[[#This Row],[Coluna4]]*desconto)</f>
        <v>#REF!</v>
      </c>
      <c r="I712">
        <v>22.022000000000002</v>
      </c>
    </row>
    <row r="713" spans="1:9" x14ac:dyDescent="0.25">
      <c r="A713">
        <v>220517</v>
      </c>
      <c r="B713" t="s">
        <v>740</v>
      </c>
      <c r="C713" t="s">
        <v>39</v>
      </c>
      <c r="D713" s="72">
        <v>24.335531809754407</v>
      </c>
      <c r="F713" t="e">
        <f>Tabela1[[#This Row],[Coluna4]]-(Tabela1[[#This Row],[Coluna4]]*desconto)</f>
        <v>#REF!</v>
      </c>
      <c r="I713">
        <v>29.601000000000003</v>
      </c>
    </row>
    <row r="714" spans="1:9" x14ac:dyDescent="0.25">
      <c r="A714">
        <v>219956</v>
      </c>
      <c r="B714" t="s">
        <v>741</v>
      </c>
      <c r="C714" t="s">
        <v>39</v>
      </c>
      <c r="D714" s="72">
        <v>2.3874323291620825</v>
      </c>
      <c r="F714" t="e">
        <f>Tabela1[[#This Row],[Coluna4]]-(Tabela1[[#This Row],[Coluna4]]*desconto)</f>
        <v>#REF!</v>
      </c>
      <c r="I714">
        <v>2.9040000000000004</v>
      </c>
    </row>
    <row r="715" spans="1:9" x14ac:dyDescent="0.25">
      <c r="A715">
        <v>400347</v>
      </c>
      <c r="B715" t="s">
        <v>742</v>
      </c>
      <c r="C715" t="s">
        <v>164</v>
      </c>
      <c r="D715" s="72">
        <v>4.7477347454927772</v>
      </c>
      <c r="F715" t="e">
        <f>Tabela1[[#This Row],[Coluna4]]-(Tabela1[[#This Row],[Coluna4]]*desconto)</f>
        <v>#REF!</v>
      </c>
      <c r="I715">
        <v>5.7750000000000004</v>
      </c>
    </row>
    <row r="716" spans="1:9" x14ac:dyDescent="0.25">
      <c r="A716">
        <v>225821</v>
      </c>
      <c r="B716" t="s">
        <v>743</v>
      </c>
      <c r="C716" t="s">
        <v>168</v>
      </c>
      <c r="D716" s="72">
        <v>4.7477347454927772</v>
      </c>
      <c r="F716" t="e">
        <f>Tabela1[[#This Row],[Coluna4]]-(Tabela1[[#This Row],[Coluna4]]*desconto)</f>
        <v>#REF!</v>
      </c>
      <c r="I716">
        <v>5.7750000000000004</v>
      </c>
    </row>
    <row r="717" spans="1:9" x14ac:dyDescent="0.25">
      <c r="A717">
        <v>400526</v>
      </c>
      <c r="B717" t="s">
        <v>744</v>
      </c>
      <c r="C717" t="s">
        <v>168</v>
      </c>
      <c r="D717" s="72">
        <v>4.7477347454927772</v>
      </c>
      <c r="F717" t="e">
        <f>Tabela1[[#This Row],[Coluna4]]-(Tabela1[[#This Row],[Coluna4]]*desconto)</f>
        <v>#REF!</v>
      </c>
      <c r="I717">
        <v>5.7750000000000004</v>
      </c>
    </row>
    <row r="718" spans="1:9" x14ac:dyDescent="0.25">
      <c r="A718">
        <v>500153</v>
      </c>
      <c r="B718" t="s">
        <v>745</v>
      </c>
      <c r="C718" t="s">
        <v>164</v>
      </c>
      <c r="D718" s="72">
        <v>14.586849799009238</v>
      </c>
      <c r="F718" t="e">
        <f>Tabela1[[#This Row],[Coluna4]]-(Tabela1[[#This Row],[Coluna4]]*desconto)</f>
        <v>#REF!</v>
      </c>
      <c r="I718">
        <v>17.743000000000002</v>
      </c>
    </row>
    <row r="719" spans="1:9" x14ac:dyDescent="0.25">
      <c r="A719">
        <v>225805</v>
      </c>
      <c r="B719" t="s">
        <v>746</v>
      </c>
      <c r="C719" t="s">
        <v>168</v>
      </c>
      <c r="D719" s="72">
        <v>14.586849799009238</v>
      </c>
      <c r="F719" t="e">
        <f>Tabela1[[#This Row],[Coluna4]]-(Tabela1[[#This Row],[Coluna4]]*desconto)</f>
        <v>#REF!</v>
      </c>
      <c r="I719">
        <v>17.743000000000002</v>
      </c>
    </row>
    <row r="720" spans="1:9" x14ac:dyDescent="0.25">
      <c r="A720">
        <v>500154</v>
      </c>
      <c r="B720" t="s">
        <v>747</v>
      </c>
      <c r="C720" t="s">
        <v>168</v>
      </c>
      <c r="D720" s="72">
        <v>14.586849799009238</v>
      </c>
      <c r="F720" t="e">
        <f>Tabela1[[#This Row],[Coluna4]]-(Tabela1[[#This Row],[Coluna4]]*desconto)</f>
        <v>#REF!</v>
      </c>
      <c r="I720">
        <v>17.743000000000002</v>
      </c>
    </row>
    <row r="721" spans="1:9" x14ac:dyDescent="0.25">
      <c r="A721">
        <v>225345</v>
      </c>
      <c r="B721" t="s">
        <v>748</v>
      </c>
      <c r="C721" t="s">
        <v>168</v>
      </c>
      <c r="D721" s="72">
        <v>95.406860123712008</v>
      </c>
      <c r="F721" t="e">
        <f>Tabela1[[#This Row],[Coluna4]]-(Tabela1[[#This Row],[Coluna4]]*desconto)</f>
        <v>#REF!</v>
      </c>
      <c r="I721">
        <v>116.05000000000001</v>
      </c>
    </row>
    <row r="722" spans="1:9" x14ac:dyDescent="0.25">
      <c r="A722">
        <v>225344</v>
      </c>
      <c r="B722" t="s">
        <v>749</v>
      </c>
      <c r="C722" t="s">
        <v>168</v>
      </c>
      <c r="D722" s="72">
        <v>95.406860123712008</v>
      </c>
      <c r="F722" t="e">
        <f>Tabela1[[#This Row],[Coluna4]]-(Tabela1[[#This Row],[Coluna4]]*desconto)</f>
        <v>#REF!</v>
      </c>
      <c r="I722">
        <v>116.05000000000001</v>
      </c>
    </row>
    <row r="723" spans="1:9" x14ac:dyDescent="0.25">
      <c r="A723">
        <v>225832</v>
      </c>
      <c r="B723" t="s">
        <v>750</v>
      </c>
      <c r="C723" t="s">
        <v>168</v>
      </c>
      <c r="D723" s="72">
        <v>24.869086762105024</v>
      </c>
      <c r="F723" t="e">
        <f>Tabela1[[#This Row],[Coluna4]]-(Tabela1[[#This Row],[Coluna4]]*desconto)</f>
        <v>#REF!</v>
      </c>
      <c r="I723">
        <v>30.250000000000004</v>
      </c>
    </row>
    <row r="724" spans="1:9" x14ac:dyDescent="0.25">
      <c r="A724">
        <v>226183</v>
      </c>
      <c r="B724" t="s">
        <v>751</v>
      </c>
      <c r="C724" t="s">
        <v>162</v>
      </c>
      <c r="D724" s="72">
        <v>2.1161332008482088</v>
      </c>
      <c r="F724" t="e">
        <f>Tabela1[[#This Row],[Coluna4]]-(Tabela1[[#This Row],[Coluna4]]*desconto)</f>
        <v>#REF!</v>
      </c>
      <c r="I724">
        <v>2.5739999999999998</v>
      </c>
    </row>
    <row r="725" spans="1:9" x14ac:dyDescent="0.25">
      <c r="A725">
        <v>226217</v>
      </c>
      <c r="B725" t="s">
        <v>752</v>
      </c>
      <c r="C725" t="s">
        <v>162</v>
      </c>
      <c r="D725" s="72">
        <v>3.0295069328382485</v>
      </c>
      <c r="F725" t="e">
        <f>Tabela1[[#This Row],[Coluna4]]-(Tabela1[[#This Row],[Coluna4]]*desconto)</f>
        <v>#REF!</v>
      </c>
      <c r="I725">
        <v>3.6850000000000005</v>
      </c>
    </row>
    <row r="726" spans="1:9" x14ac:dyDescent="0.25">
      <c r="A726">
        <v>226159</v>
      </c>
      <c r="B726" t="s">
        <v>753</v>
      </c>
      <c r="C726" t="s">
        <v>162</v>
      </c>
      <c r="D726" s="72">
        <v>3.346022582537767</v>
      </c>
      <c r="F726" t="e">
        <f>Tabela1[[#This Row],[Coluna4]]-(Tabela1[[#This Row],[Coluna4]]*desconto)</f>
        <v>#REF!</v>
      </c>
      <c r="I726">
        <v>4.07</v>
      </c>
    </row>
    <row r="727" spans="1:9" x14ac:dyDescent="0.25">
      <c r="A727">
        <v>226175</v>
      </c>
      <c r="B727" t="s">
        <v>754</v>
      </c>
      <c r="C727" t="s">
        <v>162</v>
      </c>
      <c r="D727" s="72">
        <v>3.0928100627781516</v>
      </c>
      <c r="F727" t="e">
        <f>Tabela1[[#This Row],[Coluna4]]-(Tabela1[[#This Row],[Coluna4]]*desconto)</f>
        <v>#REF!</v>
      </c>
      <c r="I727">
        <v>3.762</v>
      </c>
    </row>
    <row r="728" spans="1:9" x14ac:dyDescent="0.25">
      <c r="A728">
        <v>231837</v>
      </c>
      <c r="B728" t="s">
        <v>755</v>
      </c>
      <c r="C728" t="s">
        <v>4</v>
      </c>
      <c r="D728" s="72">
        <v>31.22652966892678</v>
      </c>
      <c r="F728" t="e">
        <f>Tabela1[[#This Row],[Coluna4]]-(Tabela1[[#This Row],[Coluna4]]*desconto)</f>
        <v>#REF!</v>
      </c>
      <c r="I728">
        <v>37.983000000000004</v>
      </c>
    </row>
    <row r="729" spans="1:9" x14ac:dyDescent="0.25">
      <c r="A729">
        <v>231829</v>
      </c>
      <c r="B729" t="s">
        <v>756</v>
      </c>
      <c r="C729" t="s">
        <v>4</v>
      </c>
      <c r="D729" s="72">
        <v>18.222258118415134</v>
      </c>
      <c r="F729" t="e">
        <f>Tabela1[[#This Row],[Coluna4]]-(Tabela1[[#This Row],[Coluna4]]*desconto)</f>
        <v>#REF!</v>
      </c>
      <c r="I729">
        <v>22.164999999999999</v>
      </c>
    </row>
    <row r="730" spans="1:9" x14ac:dyDescent="0.25">
      <c r="A730">
        <v>231852</v>
      </c>
      <c r="B730" t="s">
        <v>757</v>
      </c>
      <c r="C730" t="s">
        <v>4</v>
      </c>
      <c r="D730" s="72">
        <v>26.379318576385586</v>
      </c>
      <c r="F730" t="e">
        <f>Tabela1[[#This Row],[Coluna4]]-(Tabela1[[#This Row],[Coluna4]]*desconto)</f>
        <v>#REF!</v>
      </c>
      <c r="I730">
        <v>32.087000000000003</v>
      </c>
    </row>
    <row r="731" spans="1:9" x14ac:dyDescent="0.25">
      <c r="A731">
        <v>327882</v>
      </c>
      <c r="B731" t="s">
        <v>758</v>
      </c>
      <c r="C731" t="s">
        <v>4</v>
      </c>
      <c r="D731" s="72">
        <v>0.10851965132554919</v>
      </c>
      <c r="F731" t="e">
        <f>Tabela1[[#This Row],[Coluna4]]-(Tabela1[[#This Row],[Coluna4]]*desconto)</f>
        <v>#REF!</v>
      </c>
      <c r="I731">
        <v>0.13200000000000001</v>
      </c>
    </row>
    <row r="732" spans="1:9" x14ac:dyDescent="0.25">
      <c r="A732">
        <v>364561</v>
      </c>
      <c r="B732" t="s">
        <v>759</v>
      </c>
      <c r="C732" t="s">
        <v>4</v>
      </c>
      <c r="D732" s="72">
        <v>112.73383111869136</v>
      </c>
      <c r="F732" t="e">
        <f>Tabela1[[#This Row],[Coluna4]]-(Tabela1[[#This Row],[Coluna4]]*desconto)</f>
        <v>#REF!</v>
      </c>
      <c r="I732">
        <v>137.126</v>
      </c>
    </row>
    <row r="733" spans="1:9" x14ac:dyDescent="0.25">
      <c r="A733">
        <v>327734</v>
      </c>
      <c r="B733" t="s">
        <v>760</v>
      </c>
      <c r="C733" t="s">
        <v>4</v>
      </c>
      <c r="D733" s="72">
        <v>7.650635418451218</v>
      </c>
      <c r="F733" t="e">
        <f>Tabela1[[#This Row],[Coluna4]]-(Tabela1[[#This Row],[Coluna4]]*desconto)</f>
        <v>#REF!</v>
      </c>
      <c r="I733">
        <v>9.3060000000000009</v>
      </c>
    </row>
    <row r="734" spans="1:9" x14ac:dyDescent="0.25">
      <c r="A734">
        <v>327742</v>
      </c>
      <c r="B734" t="s">
        <v>761</v>
      </c>
      <c r="C734" t="s">
        <v>4</v>
      </c>
      <c r="D734" s="72">
        <v>43.226994444677089</v>
      </c>
      <c r="F734" t="e">
        <f>Tabela1[[#This Row],[Coluna4]]-(Tabela1[[#This Row],[Coluna4]]*desconto)</f>
        <v>#REF!</v>
      </c>
      <c r="I734">
        <v>52.58</v>
      </c>
    </row>
    <row r="735" spans="1:9" x14ac:dyDescent="0.25">
      <c r="A735">
        <v>400289</v>
      </c>
      <c r="B735" t="s">
        <v>762</v>
      </c>
      <c r="C735" t="s">
        <v>4</v>
      </c>
      <c r="D735" s="72">
        <v>263.81127237241014</v>
      </c>
      <c r="F735" t="e">
        <f>Tabela1[[#This Row],[Coluna4]]-(Tabela1[[#This Row],[Coluna4]]*desconto)</f>
        <v>#REF!</v>
      </c>
      <c r="I735">
        <v>320.89200000000005</v>
      </c>
    </row>
    <row r="736" spans="1:9" x14ac:dyDescent="0.25">
      <c r="A736">
        <v>214221</v>
      </c>
      <c r="B736" t="s">
        <v>763</v>
      </c>
      <c r="C736" t="s">
        <v>4</v>
      </c>
      <c r="D736" s="72">
        <v>149.31399691967857</v>
      </c>
      <c r="F736" t="e">
        <f>Tabela1[[#This Row],[Coluna4]]-(Tabela1[[#This Row],[Coluna4]]*desconto)</f>
        <v>#REF!</v>
      </c>
      <c r="I736">
        <v>181.62100000000004</v>
      </c>
    </row>
    <row r="737" spans="1:9" x14ac:dyDescent="0.25">
      <c r="A737">
        <v>214239</v>
      </c>
      <c r="B737" t="s">
        <v>764</v>
      </c>
      <c r="C737" t="s">
        <v>4</v>
      </c>
      <c r="D737" s="72">
        <v>285.35242316053166</v>
      </c>
      <c r="F737" t="e">
        <f>Tabela1[[#This Row],[Coluna4]]-(Tabela1[[#This Row],[Coluna4]]*desconto)</f>
        <v>#REF!</v>
      </c>
      <c r="I737">
        <v>347.09400000000005</v>
      </c>
    </row>
    <row r="738" spans="1:9" x14ac:dyDescent="0.25">
      <c r="A738">
        <v>230466</v>
      </c>
      <c r="B738" t="s">
        <v>765</v>
      </c>
      <c r="C738" t="s">
        <v>4</v>
      </c>
      <c r="D738" s="72">
        <v>86.815721060439358</v>
      </c>
      <c r="F738" t="e">
        <f>Tabela1[[#This Row],[Coluna4]]-(Tabela1[[#This Row],[Coluna4]]*desconto)</f>
        <v>#REF!</v>
      </c>
      <c r="I738">
        <v>105.60000000000001</v>
      </c>
    </row>
    <row r="739" spans="1:9" x14ac:dyDescent="0.25">
      <c r="A739">
        <v>376326</v>
      </c>
      <c r="B739" t="s">
        <v>766</v>
      </c>
      <c r="C739" t="s">
        <v>720</v>
      </c>
      <c r="D739" s="72">
        <v>340.25432342698241</v>
      </c>
      <c r="F739" t="e">
        <f>Tabela1[[#This Row],[Coluna4]]-(Tabela1[[#This Row],[Coluna4]]*desconto)</f>
        <v>#REF!</v>
      </c>
      <c r="I739">
        <v>413.87500000000006</v>
      </c>
    </row>
    <row r="740" spans="1:9" x14ac:dyDescent="0.25">
      <c r="A740">
        <v>376327</v>
      </c>
      <c r="B740" t="s">
        <v>767</v>
      </c>
      <c r="C740" t="s">
        <v>720</v>
      </c>
      <c r="D740" s="72">
        <v>519.98999593492317</v>
      </c>
      <c r="F740" t="e">
        <f>Tabela1[[#This Row],[Coluna4]]-(Tabela1[[#This Row],[Coluna4]]*desconto)</f>
        <v>#REF!</v>
      </c>
      <c r="I740">
        <v>632.5</v>
      </c>
    </row>
    <row r="741" spans="1:9" x14ac:dyDescent="0.25">
      <c r="A741">
        <v>376328</v>
      </c>
      <c r="B741" t="s">
        <v>768</v>
      </c>
      <c r="C741" t="s">
        <v>720</v>
      </c>
      <c r="D741" s="72">
        <v>752.85508107099758</v>
      </c>
      <c r="F741" t="e">
        <f>Tabela1[[#This Row],[Coluna4]]-(Tabela1[[#This Row],[Coluna4]]*desconto)</f>
        <v>#REF!</v>
      </c>
      <c r="I741">
        <v>915.75000000000011</v>
      </c>
    </row>
    <row r="742" spans="1:9" x14ac:dyDescent="0.25">
      <c r="A742">
        <v>376329</v>
      </c>
      <c r="B742" t="s">
        <v>769</v>
      </c>
      <c r="C742" t="s">
        <v>720</v>
      </c>
      <c r="D742" s="72">
        <v>1139.4563389182665</v>
      </c>
      <c r="F742" t="e">
        <f>Tabela1[[#This Row],[Coluna4]]-(Tabela1[[#This Row],[Coluna4]]*desconto)</f>
        <v>#REF!</v>
      </c>
      <c r="I742">
        <v>1386</v>
      </c>
    </row>
    <row r="743" spans="1:9" x14ac:dyDescent="0.25">
      <c r="A743">
        <v>306613</v>
      </c>
      <c r="B743" t="s">
        <v>770</v>
      </c>
      <c r="C743" t="s">
        <v>4</v>
      </c>
      <c r="D743" s="72">
        <v>3833.4566830750255</v>
      </c>
      <c r="F743" t="e">
        <f>Tabela1[[#This Row],[Coluna4]]-(Tabela1[[#This Row],[Coluna4]]*desconto)</f>
        <v>#REF!</v>
      </c>
      <c r="I743">
        <v>4662.9000000000005</v>
      </c>
    </row>
    <row r="744" spans="1:9" x14ac:dyDescent="0.25">
      <c r="A744">
        <v>223248</v>
      </c>
      <c r="B744" t="s">
        <v>771</v>
      </c>
      <c r="C744" t="s">
        <v>4</v>
      </c>
      <c r="D744" s="72">
        <v>32.284596269350885</v>
      </c>
      <c r="F744" t="e">
        <f>Tabela1[[#This Row],[Coluna4]]-(Tabela1[[#This Row],[Coluna4]]*desconto)</f>
        <v>#REF!</v>
      </c>
      <c r="I744">
        <v>39.270000000000003</v>
      </c>
    </row>
    <row r="745" spans="1:9" x14ac:dyDescent="0.25">
      <c r="A745">
        <v>231068</v>
      </c>
      <c r="B745" t="s">
        <v>772</v>
      </c>
      <c r="C745" t="s">
        <v>4</v>
      </c>
      <c r="D745" s="72">
        <v>37.19511049183199</v>
      </c>
      <c r="F745" t="e">
        <f>Tabela1[[#This Row],[Coluna4]]-(Tabela1[[#This Row],[Coluna4]]*desconto)</f>
        <v>#REF!</v>
      </c>
      <c r="I745">
        <v>45.243000000000009</v>
      </c>
    </row>
    <row r="746" spans="1:9" x14ac:dyDescent="0.25">
      <c r="A746">
        <v>225748</v>
      </c>
      <c r="B746" t="s">
        <v>773</v>
      </c>
      <c r="C746" t="s">
        <v>166</v>
      </c>
      <c r="D746" s="72">
        <v>1.5011885100034306</v>
      </c>
      <c r="F746" t="e">
        <f>Tabela1[[#This Row],[Coluna4]]-(Tabela1[[#This Row],[Coluna4]]*desconto)</f>
        <v>#REF!</v>
      </c>
      <c r="I746">
        <v>1.8260000000000001</v>
      </c>
    </row>
    <row r="747" spans="1:9" x14ac:dyDescent="0.25">
      <c r="A747">
        <v>289074</v>
      </c>
      <c r="B747" t="s">
        <v>774</v>
      </c>
      <c r="C747" t="s">
        <v>4</v>
      </c>
      <c r="D747" s="72">
        <v>34.545422338633159</v>
      </c>
      <c r="F747" t="e">
        <f>Tabela1[[#This Row],[Coluna4]]-(Tabela1[[#This Row],[Coluna4]]*desconto)</f>
        <v>#REF!</v>
      </c>
      <c r="I747">
        <v>42.02</v>
      </c>
    </row>
    <row r="748" spans="1:9" x14ac:dyDescent="0.25">
      <c r="A748">
        <v>311571</v>
      </c>
      <c r="B748" t="s">
        <v>775</v>
      </c>
      <c r="C748" t="s">
        <v>4</v>
      </c>
      <c r="D748" s="72">
        <v>238.74323291620823</v>
      </c>
      <c r="F748" t="e">
        <f>Tabela1[[#This Row],[Coluna4]]-(Tabela1[[#This Row],[Coluna4]]*desconto)</f>
        <v>#REF!</v>
      </c>
      <c r="I748">
        <v>290.40000000000003</v>
      </c>
    </row>
    <row r="749" spans="1:9" x14ac:dyDescent="0.25">
      <c r="A749">
        <v>216972</v>
      </c>
      <c r="B749" t="s">
        <v>776</v>
      </c>
      <c r="C749" t="s">
        <v>4</v>
      </c>
      <c r="D749" s="72">
        <v>104.35973135806981</v>
      </c>
      <c r="F749" t="e">
        <f>Tabela1[[#This Row],[Coluna4]]-(Tabela1[[#This Row],[Coluna4]]*desconto)</f>
        <v>#REF!</v>
      </c>
      <c r="I749">
        <v>126.94000000000001</v>
      </c>
    </row>
    <row r="750" spans="1:9" x14ac:dyDescent="0.25">
      <c r="A750">
        <v>219550</v>
      </c>
      <c r="B750" t="s">
        <v>777</v>
      </c>
      <c r="C750" t="s">
        <v>4</v>
      </c>
      <c r="D750" s="72">
        <v>32.646328440436051</v>
      </c>
      <c r="F750" t="e">
        <f>Tabela1[[#This Row],[Coluna4]]-(Tabela1[[#This Row],[Coluna4]]*desconto)</f>
        <v>#REF!</v>
      </c>
      <c r="I750">
        <v>39.710000000000008</v>
      </c>
    </row>
    <row r="751" spans="1:9" x14ac:dyDescent="0.25">
      <c r="A751">
        <v>219451</v>
      </c>
      <c r="B751" t="s">
        <v>778</v>
      </c>
      <c r="C751" t="s">
        <v>4</v>
      </c>
      <c r="D751" s="72">
        <v>40.369310293104306</v>
      </c>
      <c r="F751" t="e">
        <f>Tabela1[[#This Row],[Coluna4]]-(Tabela1[[#This Row],[Coluna4]]*desconto)</f>
        <v>#REF!</v>
      </c>
      <c r="I751">
        <v>49.104000000000006</v>
      </c>
    </row>
    <row r="752" spans="1:9" x14ac:dyDescent="0.25">
      <c r="A752">
        <v>219469</v>
      </c>
      <c r="B752" t="s">
        <v>779</v>
      </c>
      <c r="C752" t="s">
        <v>4</v>
      </c>
      <c r="D752" s="72">
        <v>70.53777336160698</v>
      </c>
      <c r="F752" t="e">
        <f>Tabela1[[#This Row],[Coluna4]]-(Tabela1[[#This Row],[Coluna4]]*desconto)</f>
        <v>#REF!</v>
      </c>
      <c r="I752">
        <v>85.800000000000011</v>
      </c>
    </row>
    <row r="753" spans="1:9" x14ac:dyDescent="0.25">
      <c r="A753">
        <v>219477</v>
      </c>
      <c r="B753" t="s">
        <v>780</v>
      </c>
      <c r="C753" t="s">
        <v>4</v>
      </c>
      <c r="D753" s="72">
        <v>100.69719312583251</v>
      </c>
      <c r="F753" t="e">
        <f>Tabela1[[#This Row],[Coluna4]]-(Tabela1[[#This Row],[Coluna4]]*desconto)</f>
        <v>#REF!</v>
      </c>
      <c r="I753">
        <v>122.485</v>
      </c>
    </row>
    <row r="754" spans="1:9" x14ac:dyDescent="0.25">
      <c r="A754">
        <v>231092</v>
      </c>
      <c r="B754" t="s">
        <v>781</v>
      </c>
      <c r="C754" t="s">
        <v>4</v>
      </c>
      <c r="D754" s="72">
        <v>3.7801011878399633</v>
      </c>
      <c r="F754" t="e">
        <f>Tabela1[[#This Row],[Coluna4]]-(Tabela1[[#This Row],[Coluna4]]*desconto)</f>
        <v>#REF!</v>
      </c>
      <c r="I754">
        <v>4.5979999999999999</v>
      </c>
    </row>
    <row r="755" spans="1:9" x14ac:dyDescent="0.25">
      <c r="A755">
        <v>231100</v>
      </c>
      <c r="B755" t="s">
        <v>782</v>
      </c>
      <c r="C755" t="s">
        <v>4</v>
      </c>
      <c r="D755" s="72">
        <v>3.6715815365144144</v>
      </c>
      <c r="F755" t="e">
        <f>Tabela1[[#This Row],[Coluna4]]-(Tabela1[[#This Row],[Coluna4]]*desconto)</f>
        <v>#REF!</v>
      </c>
      <c r="I755">
        <v>4.4660000000000002</v>
      </c>
    </row>
    <row r="756" spans="1:9" x14ac:dyDescent="0.25">
      <c r="A756">
        <v>231118</v>
      </c>
      <c r="B756" t="s">
        <v>783</v>
      </c>
      <c r="C756" t="s">
        <v>4</v>
      </c>
      <c r="D756" s="72">
        <v>4.277482923082065</v>
      </c>
      <c r="F756" t="e">
        <f>Tabela1[[#This Row],[Coluna4]]-(Tabela1[[#This Row],[Coluna4]]*desconto)</f>
        <v>#REF!</v>
      </c>
      <c r="I756">
        <v>5.2030000000000012</v>
      </c>
    </row>
    <row r="757" spans="1:9" x14ac:dyDescent="0.25">
      <c r="A757">
        <v>230342</v>
      </c>
      <c r="B757" t="s">
        <v>784</v>
      </c>
      <c r="C757" t="s">
        <v>4</v>
      </c>
      <c r="D757" s="72">
        <v>19.958572539623923</v>
      </c>
      <c r="F757" t="e">
        <f>Tabela1[[#This Row],[Coluna4]]-(Tabela1[[#This Row],[Coluna4]]*desconto)</f>
        <v>#REF!</v>
      </c>
      <c r="I757">
        <v>24.277000000000001</v>
      </c>
    </row>
    <row r="758" spans="1:9" x14ac:dyDescent="0.25">
      <c r="A758">
        <v>230000</v>
      </c>
      <c r="B758" t="s">
        <v>785</v>
      </c>
      <c r="C758" t="s">
        <v>4</v>
      </c>
      <c r="D758" s="72">
        <v>1.7001412041002706</v>
      </c>
      <c r="F758" t="e">
        <f>Tabela1[[#This Row],[Coluna4]]-(Tabela1[[#This Row],[Coluna4]]*desconto)</f>
        <v>#REF!</v>
      </c>
      <c r="I758">
        <v>2.0680000000000001</v>
      </c>
    </row>
    <row r="759" spans="1:9" x14ac:dyDescent="0.25">
      <c r="A759">
        <v>230409</v>
      </c>
      <c r="B759" t="s">
        <v>786</v>
      </c>
      <c r="C759" t="s">
        <v>4</v>
      </c>
      <c r="D759" s="72">
        <v>2.7853377173557625</v>
      </c>
      <c r="F759" t="e">
        <f>Tabela1[[#This Row],[Coluna4]]-(Tabela1[[#This Row],[Coluna4]]*desconto)</f>
        <v>#REF!</v>
      </c>
      <c r="I759">
        <v>3.3880000000000003</v>
      </c>
    </row>
    <row r="760" spans="1:9" x14ac:dyDescent="0.25">
      <c r="A760">
        <v>230417</v>
      </c>
      <c r="B760" t="s">
        <v>787</v>
      </c>
      <c r="C760" t="s">
        <v>4</v>
      </c>
      <c r="D760" s="72">
        <v>3.50880205952609</v>
      </c>
      <c r="F760" t="e">
        <f>Tabela1[[#This Row],[Coluna4]]-(Tabela1[[#This Row],[Coluna4]]*desconto)</f>
        <v>#REF!</v>
      </c>
      <c r="I760">
        <v>4.2679999999999998</v>
      </c>
    </row>
    <row r="761" spans="1:9" x14ac:dyDescent="0.25">
      <c r="A761">
        <v>231126</v>
      </c>
      <c r="B761" t="s">
        <v>788</v>
      </c>
      <c r="C761" t="s">
        <v>4</v>
      </c>
      <c r="D761" s="72">
        <v>4.8743410053725844</v>
      </c>
      <c r="F761" t="e">
        <f>Tabela1[[#This Row],[Coluna4]]-(Tabela1[[#This Row],[Coluna4]]*desconto)</f>
        <v>#REF!</v>
      </c>
      <c r="I761">
        <v>5.9290000000000003</v>
      </c>
    </row>
    <row r="762" spans="1:9" x14ac:dyDescent="0.25">
      <c r="A762">
        <v>231134</v>
      </c>
      <c r="B762" t="s">
        <v>789</v>
      </c>
      <c r="C762" t="s">
        <v>4</v>
      </c>
      <c r="D762" s="72">
        <v>4.2051364888650316</v>
      </c>
      <c r="F762" t="e">
        <f>Tabela1[[#This Row],[Coluna4]]-(Tabela1[[#This Row],[Coluna4]]*desconto)</f>
        <v>#REF!</v>
      </c>
      <c r="I762">
        <v>5.1150000000000011</v>
      </c>
    </row>
    <row r="763" spans="1:9" x14ac:dyDescent="0.25">
      <c r="A763">
        <v>231142</v>
      </c>
      <c r="B763" t="s">
        <v>790</v>
      </c>
      <c r="C763" t="s">
        <v>4</v>
      </c>
      <c r="D763" s="72">
        <v>9.1879971455631662</v>
      </c>
      <c r="F763" t="e">
        <f>Tabela1[[#This Row],[Coluna4]]-(Tabela1[[#This Row],[Coluna4]]*desconto)</f>
        <v>#REF!</v>
      </c>
      <c r="I763">
        <v>11.176000000000002</v>
      </c>
    </row>
    <row r="764" spans="1:9" x14ac:dyDescent="0.25">
      <c r="A764">
        <v>231159</v>
      </c>
      <c r="B764" t="s">
        <v>791</v>
      </c>
      <c r="C764" t="s">
        <v>4</v>
      </c>
      <c r="D764" s="72">
        <v>2.7401211959701173</v>
      </c>
      <c r="F764" t="e">
        <f>Tabela1[[#This Row],[Coluna4]]-(Tabela1[[#This Row],[Coluna4]]*desconto)</f>
        <v>#REF!</v>
      </c>
      <c r="I764">
        <v>3.3330000000000002</v>
      </c>
    </row>
    <row r="765" spans="1:9" x14ac:dyDescent="0.25">
      <c r="A765">
        <v>231167</v>
      </c>
      <c r="B765" t="s">
        <v>792</v>
      </c>
      <c r="C765" t="s">
        <v>4</v>
      </c>
      <c r="D765" s="72">
        <v>12.931925116294613</v>
      </c>
      <c r="F765" t="e">
        <f>Tabela1[[#This Row],[Coluna4]]-(Tabela1[[#This Row],[Coluna4]]*desconto)</f>
        <v>#REF!</v>
      </c>
      <c r="I765">
        <v>15.730000000000002</v>
      </c>
    </row>
    <row r="766" spans="1:9" x14ac:dyDescent="0.25">
      <c r="A766">
        <v>259424</v>
      </c>
      <c r="B766" t="s">
        <v>793</v>
      </c>
      <c r="C766" t="s">
        <v>4</v>
      </c>
      <c r="D766" s="72">
        <v>28.034243259100208</v>
      </c>
      <c r="F766" t="e">
        <f>Tabela1[[#This Row],[Coluna4]]-(Tabela1[[#This Row],[Coluna4]]*desconto)</f>
        <v>#REF!</v>
      </c>
      <c r="I766">
        <v>34.1</v>
      </c>
    </row>
    <row r="767" spans="1:9" x14ac:dyDescent="0.25">
      <c r="A767">
        <v>328468</v>
      </c>
      <c r="B767" t="s">
        <v>794</v>
      </c>
      <c r="C767" t="s">
        <v>4</v>
      </c>
      <c r="D767" s="72">
        <v>212.51765051253383</v>
      </c>
      <c r="F767" t="e">
        <f>Tabela1[[#This Row],[Coluna4]]-(Tabela1[[#This Row],[Coluna4]]*desconto)</f>
        <v>#REF!</v>
      </c>
      <c r="I767">
        <v>258.5</v>
      </c>
    </row>
    <row r="768" spans="1:9" x14ac:dyDescent="0.25">
      <c r="A768">
        <v>352635</v>
      </c>
      <c r="B768" t="s">
        <v>795</v>
      </c>
      <c r="C768" t="s">
        <v>4</v>
      </c>
      <c r="D768" s="72">
        <v>327.3676148320734</v>
      </c>
      <c r="F768" t="e">
        <f>Tabela1[[#This Row],[Coluna4]]-(Tabela1[[#This Row],[Coluna4]]*desconto)</f>
        <v>#REF!</v>
      </c>
      <c r="I768">
        <v>398.20000000000005</v>
      </c>
    </row>
    <row r="769" spans="1:9" x14ac:dyDescent="0.25">
      <c r="A769">
        <v>237115</v>
      </c>
      <c r="B769" t="s">
        <v>796</v>
      </c>
      <c r="C769" t="s">
        <v>4</v>
      </c>
      <c r="D769" s="72">
        <v>9.3146034054429734</v>
      </c>
      <c r="F769" t="e">
        <f>Tabela1[[#This Row],[Coluna4]]-(Tabela1[[#This Row],[Coluna4]]*desconto)</f>
        <v>#REF!</v>
      </c>
      <c r="I769">
        <v>11.330000000000002</v>
      </c>
    </row>
    <row r="770" spans="1:9" x14ac:dyDescent="0.25">
      <c r="A770">
        <v>372658</v>
      </c>
      <c r="B770" t="s">
        <v>797</v>
      </c>
      <c r="C770" t="s">
        <v>4</v>
      </c>
      <c r="D770" s="72">
        <v>409.08291228021199</v>
      </c>
      <c r="F770" t="e">
        <f>Tabela1[[#This Row],[Coluna4]]-(Tabela1[[#This Row],[Coluna4]]*desconto)</f>
        <v>#REF!</v>
      </c>
      <c r="I770">
        <v>497.59600000000006</v>
      </c>
    </row>
    <row r="771" spans="1:9" x14ac:dyDescent="0.25">
      <c r="A771">
        <v>282368</v>
      </c>
      <c r="B771" t="s">
        <v>798</v>
      </c>
      <c r="C771" t="s">
        <v>4</v>
      </c>
      <c r="D771" s="72">
        <v>299.30624166014184</v>
      </c>
      <c r="F771" t="e">
        <f>Tabela1[[#This Row],[Coluna4]]-(Tabela1[[#This Row],[Coluna4]]*desconto)</f>
        <v>#REF!</v>
      </c>
      <c r="I771">
        <v>364.06700000000006</v>
      </c>
    </row>
    <row r="772" spans="1:9" x14ac:dyDescent="0.25">
      <c r="A772">
        <v>282590</v>
      </c>
      <c r="B772" t="s">
        <v>799</v>
      </c>
      <c r="C772" t="s">
        <v>4</v>
      </c>
      <c r="D772" s="72">
        <v>0</v>
      </c>
      <c r="F772" t="e">
        <f>Tabela1[[#This Row],[Coluna4]]-(Tabela1[[#This Row],[Coluna4]]*desconto)</f>
        <v>#REF!</v>
      </c>
      <c r="I772">
        <v>0</v>
      </c>
    </row>
    <row r="773" spans="1:9" x14ac:dyDescent="0.25">
      <c r="A773">
        <v>237545</v>
      </c>
      <c r="B773" t="s">
        <v>800</v>
      </c>
      <c r="C773" t="s">
        <v>4</v>
      </c>
      <c r="D773" s="72">
        <v>28.866227252596083</v>
      </c>
      <c r="F773" t="e">
        <f>Tabela1[[#This Row],[Coluna4]]-(Tabela1[[#This Row],[Coluna4]]*desconto)</f>
        <v>#REF!</v>
      </c>
      <c r="I773">
        <v>35.112000000000002</v>
      </c>
    </row>
    <row r="774" spans="1:9" x14ac:dyDescent="0.25">
      <c r="A774">
        <v>237511</v>
      </c>
      <c r="B774" t="s">
        <v>801</v>
      </c>
      <c r="C774" t="s">
        <v>4</v>
      </c>
      <c r="D774" s="72">
        <v>43.299340878894128</v>
      </c>
      <c r="F774" t="e">
        <f>Tabela1[[#This Row],[Coluna4]]-(Tabela1[[#This Row],[Coluna4]]*desconto)</f>
        <v>#REF!</v>
      </c>
      <c r="I774">
        <v>52.668000000000006</v>
      </c>
    </row>
    <row r="775" spans="1:9" x14ac:dyDescent="0.25">
      <c r="A775">
        <v>237495</v>
      </c>
      <c r="B775" t="s">
        <v>802</v>
      </c>
      <c r="C775" t="s">
        <v>4</v>
      </c>
      <c r="D775" s="72">
        <v>34.798634858392774</v>
      </c>
      <c r="F775" t="e">
        <f>Tabela1[[#This Row],[Coluna4]]-(Tabela1[[#This Row],[Coluna4]]*desconto)</f>
        <v>#REF!</v>
      </c>
      <c r="I775">
        <v>42.328000000000003</v>
      </c>
    </row>
    <row r="776" spans="1:9" x14ac:dyDescent="0.25">
      <c r="A776">
        <v>237503</v>
      </c>
      <c r="B776" t="s">
        <v>803</v>
      </c>
      <c r="C776" t="s">
        <v>4</v>
      </c>
      <c r="D776" s="72">
        <v>52.19795228758916</v>
      </c>
      <c r="F776" t="e">
        <f>Tabela1[[#This Row],[Coluna4]]-(Tabela1[[#This Row],[Coluna4]]*desconto)</f>
        <v>#REF!</v>
      </c>
      <c r="I776">
        <v>63.492000000000004</v>
      </c>
    </row>
    <row r="777" spans="1:9" x14ac:dyDescent="0.25">
      <c r="A777">
        <v>400739</v>
      </c>
      <c r="B777" t="s">
        <v>804</v>
      </c>
      <c r="C777" t="s">
        <v>4</v>
      </c>
      <c r="D777" s="72">
        <v>3165.1564969951851</v>
      </c>
      <c r="F777" t="e">
        <f>Tabela1[[#This Row],[Coluna4]]-(Tabela1[[#This Row],[Coluna4]]*desconto)</f>
        <v>#REF!</v>
      </c>
      <c r="I777">
        <v>3850.0000000000005</v>
      </c>
    </row>
    <row r="778" spans="1:9" x14ac:dyDescent="0.25">
      <c r="A778">
        <v>209684</v>
      </c>
      <c r="B778" t="s">
        <v>805</v>
      </c>
      <c r="C778" t="s">
        <v>4</v>
      </c>
      <c r="D778" s="72">
        <v>1336.9621043307661</v>
      </c>
      <c r="F778" t="e">
        <f>Tabela1[[#This Row],[Coluna4]]-(Tabela1[[#This Row],[Coluna4]]*desconto)</f>
        <v>#REF!</v>
      </c>
      <c r="I778">
        <v>1626.2400000000002</v>
      </c>
    </row>
    <row r="779" spans="1:9" x14ac:dyDescent="0.25">
      <c r="A779">
        <v>209668</v>
      </c>
      <c r="B779" t="s">
        <v>806</v>
      </c>
      <c r="C779" t="s">
        <v>4</v>
      </c>
      <c r="D779" s="72">
        <v>1271.3077152788087</v>
      </c>
      <c r="F779" t="e">
        <f>Tabela1[[#This Row],[Coluna4]]-(Tabela1[[#This Row],[Coluna4]]*desconto)</f>
        <v>#REF!</v>
      </c>
      <c r="I779">
        <v>1546.38</v>
      </c>
    </row>
    <row r="780" spans="1:9" x14ac:dyDescent="0.25">
      <c r="A780">
        <v>214676</v>
      </c>
      <c r="B780" t="s">
        <v>807</v>
      </c>
      <c r="C780" t="s">
        <v>4</v>
      </c>
      <c r="D780" s="72">
        <v>3255.5895397664758</v>
      </c>
      <c r="F780" t="e">
        <f>Tabela1[[#This Row],[Coluna4]]-(Tabela1[[#This Row],[Coluna4]]*desconto)</f>
        <v>#REF!</v>
      </c>
      <c r="I780">
        <v>3960.0000000000005</v>
      </c>
    </row>
    <row r="781" spans="1:9" x14ac:dyDescent="0.25">
      <c r="A781">
        <v>219019</v>
      </c>
      <c r="B781" t="s">
        <v>808</v>
      </c>
      <c r="C781" t="s">
        <v>4</v>
      </c>
      <c r="D781" s="72">
        <v>2351.2591120535662</v>
      </c>
      <c r="F781" t="e">
        <f>Tabela1[[#This Row],[Coluna4]]-(Tabela1[[#This Row],[Coluna4]]*desconto)</f>
        <v>#REF!</v>
      </c>
      <c r="I781">
        <v>2860.0000000000005</v>
      </c>
    </row>
    <row r="782" spans="1:9" x14ac:dyDescent="0.25">
      <c r="A782">
        <v>207159</v>
      </c>
      <c r="B782" t="s">
        <v>809</v>
      </c>
      <c r="C782" t="s">
        <v>4</v>
      </c>
      <c r="D782" s="72">
        <v>585.91568411519438</v>
      </c>
      <c r="F782" t="e">
        <f>Tabela1[[#This Row],[Coluna4]]-(Tabela1[[#This Row],[Coluna4]]*desconto)</f>
        <v>#REF!</v>
      </c>
      <c r="I782">
        <v>712.69</v>
      </c>
    </row>
    <row r="783" spans="1:9" x14ac:dyDescent="0.25">
      <c r="A783">
        <v>207274</v>
      </c>
      <c r="B783" t="s">
        <v>810</v>
      </c>
      <c r="C783" t="s">
        <v>4</v>
      </c>
      <c r="D783" s="72">
        <v>749.05689327460323</v>
      </c>
      <c r="F783" t="e">
        <f>Tabela1[[#This Row],[Coluna4]]-(Tabela1[[#This Row],[Coluna4]]*desconto)</f>
        <v>#REF!</v>
      </c>
      <c r="I783">
        <v>911.13</v>
      </c>
    </row>
    <row r="784" spans="1:9" x14ac:dyDescent="0.25">
      <c r="A784">
        <v>207290</v>
      </c>
      <c r="B784" t="s">
        <v>811</v>
      </c>
      <c r="C784" t="s">
        <v>4</v>
      </c>
      <c r="D784" s="72">
        <v>566.02041470551035</v>
      </c>
      <c r="F784" t="e">
        <f>Tabela1[[#This Row],[Coluna4]]-(Tabela1[[#This Row],[Coluna4]]*desconto)</f>
        <v>#REF!</v>
      </c>
      <c r="I784">
        <v>688.49</v>
      </c>
    </row>
    <row r="785" spans="1:9" x14ac:dyDescent="0.25">
      <c r="A785">
        <v>207324</v>
      </c>
      <c r="B785" t="s">
        <v>812</v>
      </c>
      <c r="C785" t="s">
        <v>4</v>
      </c>
      <c r="D785" s="72">
        <v>633.03129939903704</v>
      </c>
      <c r="F785" t="e">
        <f>Tabela1[[#This Row],[Coluna4]]-(Tabela1[[#This Row],[Coluna4]]*desconto)</f>
        <v>#REF!</v>
      </c>
      <c r="I785">
        <v>770.00000000000011</v>
      </c>
    </row>
    <row r="786" spans="1:9" x14ac:dyDescent="0.25">
      <c r="A786">
        <v>207357</v>
      </c>
      <c r="B786" t="s">
        <v>813</v>
      </c>
      <c r="C786" t="s">
        <v>4</v>
      </c>
      <c r="D786" s="72">
        <v>723.464342170328</v>
      </c>
      <c r="F786" t="e">
        <f>Tabela1[[#This Row],[Coluna4]]-(Tabela1[[#This Row],[Coluna4]]*desconto)</f>
        <v>#REF!</v>
      </c>
      <c r="I786">
        <v>880.00000000000011</v>
      </c>
    </row>
    <row r="787" spans="1:9" x14ac:dyDescent="0.25">
      <c r="A787">
        <v>207472</v>
      </c>
      <c r="B787" t="s">
        <v>814</v>
      </c>
      <c r="C787" t="s">
        <v>4</v>
      </c>
      <c r="D787" s="72">
        <v>1175.6295560267831</v>
      </c>
      <c r="F787" t="e">
        <f>Tabela1[[#This Row],[Coluna4]]-(Tabela1[[#This Row],[Coluna4]]*desconto)</f>
        <v>#REF!</v>
      </c>
      <c r="I787">
        <v>1430.0000000000002</v>
      </c>
    </row>
    <row r="788" spans="1:9" x14ac:dyDescent="0.25">
      <c r="A788">
        <v>207753</v>
      </c>
      <c r="B788" t="s">
        <v>815</v>
      </c>
      <c r="C788" t="s">
        <v>4</v>
      </c>
      <c r="D788" s="72">
        <v>756.02023756799269</v>
      </c>
      <c r="F788" t="e">
        <f>Tabela1[[#This Row],[Coluna4]]-(Tabela1[[#This Row],[Coluna4]]*desconto)</f>
        <v>#REF!</v>
      </c>
      <c r="I788">
        <v>919.6</v>
      </c>
    </row>
    <row r="789" spans="1:9" x14ac:dyDescent="0.25">
      <c r="A789">
        <v>207308</v>
      </c>
      <c r="B789" t="s">
        <v>816</v>
      </c>
      <c r="C789" t="s">
        <v>4</v>
      </c>
      <c r="D789" s="72">
        <v>361.732171085164</v>
      </c>
      <c r="F789" t="e">
        <f>Tabela1[[#This Row],[Coluna4]]-(Tabela1[[#This Row],[Coluna4]]*desconto)</f>
        <v>#REF!</v>
      </c>
      <c r="I789">
        <v>440.00000000000006</v>
      </c>
    </row>
    <row r="790" spans="1:9" x14ac:dyDescent="0.25">
      <c r="A790">
        <v>207316</v>
      </c>
      <c r="B790" t="s">
        <v>817</v>
      </c>
      <c r="C790" t="s">
        <v>4</v>
      </c>
      <c r="D790" s="72">
        <v>736.12496815830877</v>
      </c>
      <c r="F790" t="e">
        <f>Tabela1[[#This Row],[Coluna4]]-(Tabela1[[#This Row],[Coluna4]]*desconto)</f>
        <v>#REF!</v>
      </c>
      <c r="I790">
        <v>895.40000000000009</v>
      </c>
    </row>
    <row r="791" spans="1:9" x14ac:dyDescent="0.25">
      <c r="A791">
        <v>207670</v>
      </c>
      <c r="B791" t="s">
        <v>818</v>
      </c>
      <c r="C791" t="s">
        <v>4</v>
      </c>
      <c r="D791" s="72">
        <v>969.89438372209588</v>
      </c>
      <c r="F791" t="e">
        <f>Tabela1[[#This Row],[Coluna4]]-(Tabela1[[#This Row],[Coluna4]]*desconto)</f>
        <v>#REF!</v>
      </c>
      <c r="I791">
        <v>1179.75</v>
      </c>
    </row>
    <row r="792" spans="1:9" x14ac:dyDescent="0.25">
      <c r="A792">
        <v>207365</v>
      </c>
      <c r="B792" t="s">
        <v>819</v>
      </c>
      <c r="C792" t="s">
        <v>4</v>
      </c>
      <c r="D792" s="72">
        <v>989.78965313177991</v>
      </c>
      <c r="F792" t="e">
        <f>Tabela1[[#This Row],[Coluna4]]-(Tabela1[[#This Row],[Coluna4]]*desconto)</f>
        <v>#REF!</v>
      </c>
      <c r="I792">
        <v>1203.95</v>
      </c>
    </row>
    <row r="793" spans="1:9" x14ac:dyDescent="0.25">
      <c r="A793">
        <v>207597</v>
      </c>
      <c r="B793" t="s">
        <v>820</v>
      </c>
      <c r="C793" t="s">
        <v>4</v>
      </c>
      <c r="D793" s="72">
        <v>1322.0406522735032</v>
      </c>
      <c r="F793" t="e">
        <f>Tabela1[[#This Row],[Coluna4]]-(Tabela1[[#This Row],[Coluna4]]*desconto)</f>
        <v>#REF!</v>
      </c>
      <c r="I793">
        <v>1608.0900000000001</v>
      </c>
    </row>
    <row r="794" spans="1:9" x14ac:dyDescent="0.25">
      <c r="A794">
        <v>400740</v>
      </c>
      <c r="B794" t="s">
        <v>821</v>
      </c>
      <c r="C794" t="s">
        <v>4</v>
      </c>
      <c r="D794" s="72">
        <v>32284.596269350885</v>
      </c>
      <c r="F794" t="e">
        <f>Tabela1[[#This Row],[Coluna4]]-(Tabela1[[#This Row],[Coluna4]]*desconto)</f>
        <v>#REF!</v>
      </c>
      <c r="I794">
        <v>39270</v>
      </c>
    </row>
    <row r="795" spans="1:9" x14ac:dyDescent="0.25">
      <c r="A795">
        <v>207985</v>
      </c>
      <c r="B795" t="s">
        <v>822</v>
      </c>
      <c r="C795" t="s">
        <v>4</v>
      </c>
      <c r="D795" s="72">
        <v>287.39620992716277</v>
      </c>
      <c r="F795" t="e">
        <f>Tabela1[[#This Row],[Coluna4]]-(Tabela1[[#This Row],[Coluna4]]*desconto)</f>
        <v>#REF!</v>
      </c>
      <c r="I795">
        <v>349.58000000000004</v>
      </c>
    </row>
    <row r="796" spans="1:9" x14ac:dyDescent="0.25">
      <c r="A796">
        <v>208041</v>
      </c>
      <c r="B796" t="s">
        <v>823</v>
      </c>
      <c r="C796" t="s">
        <v>4</v>
      </c>
      <c r="D796" s="72">
        <v>493.76441353124881</v>
      </c>
      <c r="F796" t="e">
        <f>Tabela1[[#This Row],[Coluna4]]-(Tabela1[[#This Row],[Coluna4]]*desconto)</f>
        <v>#REF!</v>
      </c>
      <c r="I796">
        <v>600.6</v>
      </c>
    </row>
    <row r="797" spans="1:9" x14ac:dyDescent="0.25">
      <c r="A797">
        <v>208058</v>
      </c>
      <c r="B797" t="s">
        <v>824</v>
      </c>
      <c r="C797" t="s">
        <v>4</v>
      </c>
      <c r="D797" s="72">
        <v>688.73805374615222</v>
      </c>
      <c r="F797" t="e">
        <f>Tabela1[[#This Row],[Coluna4]]-(Tabela1[[#This Row],[Coluna4]]*desconto)</f>
        <v>#REF!</v>
      </c>
      <c r="I797">
        <v>837.7600000000001</v>
      </c>
    </row>
    <row r="798" spans="1:9" x14ac:dyDescent="0.25">
      <c r="A798">
        <v>208025</v>
      </c>
      <c r="B798" t="s">
        <v>825</v>
      </c>
      <c r="C798" t="s">
        <v>4</v>
      </c>
      <c r="D798" s="72">
        <v>797.6194372427866</v>
      </c>
      <c r="F798" t="e">
        <f>Tabela1[[#This Row],[Coluna4]]-(Tabela1[[#This Row],[Coluna4]]*desconto)</f>
        <v>#REF!</v>
      </c>
      <c r="I798">
        <v>970.2</v>
      </c>
    </row>
    <row r="799" spans="1:9" x14ac:dyDescent="0.25">
      <c r="A799">
        <v>234534</v>
      </c>
      <c r="B799" t="s">
        <v>826</v>
      </c>
      <c r="C799" t="s">
        <v>4</v>
      </c>
      <c r="D799" s="72">
        <v>97.324040630463372</v>
      </c>
      <c r="F799" t="e">
        <f>Tabela1[[#This Row],[Coluna4]]-(Tabela1[[#This Row],[Coluna4]]*desconto)</f>
        <v>#REF!</v>
      </c>
      <c r="I799">
        <v>118.38200000000002</v>
      </c>
    </row>
    <row r="800" spans="1:9" x14ac:dyDescent="0.25">
      <c r="A800">
        <v>211763</v>
      </c>
      <c r="B800" t="s">
        <v>827</v>
      </c>
      <c r="C800" t="s">
        <v>4</v>
      </c>
      <c r="D800" s="72">
        <v>50.895716471682576</v>
      </c>
      <c r="F800" t="e">
        <f>Tabela1[[#This Row],[Coluna4]]-(Tabela1[[#This Row],[Coluna4]]*desconto)</f>
        <v>#REF!</v>
      </c>
      <c r="I800">
        <v>61.908000000000008</v>
      </c>
    </row>
    <row r="801" spans="1:9" x14ac:dyDescent="0.25">
      <c r="A801">
        <v>207266</v>
      </c>
      <c r="B801" t="s">
        <v>828</v>
      </c>
      <c r="C801" t="s">
        <v>4</v>
      </c>
      <c r="D801" s="72">
        <v>13.366003721596808</v>
      </c>
      <c r="F801" t="e">
        <f>Tabela1[[#This Row],[Coluna4]]-(Tabela1[[#This Row],[Coluna4]]*desconto)</f>
        <v>#REF!</v>
      </c>
      <c r="I801">
        <v>16.257999999999999</v>
      </c>
    </row>
    <row r="802" spans="1:9" x14ac:dyDescent="0.25">
      <c r="A802">
        <v>259366</v>
      </c>
      <c r="B802" t="s">
        <v>829</v>
      </c>
      <c r="C802" t="s">
        <v>4</v>
      </c>
      <c r="D802" s="72">
        <v>385.0729394244342</v>
      </c>
      <c r="F802" t="e">
        <f>Tabela1[[#This Row],[Coluna4]]-(Tabela1[[#This Row],[Coluna4]]*desconto)</f>
        <v>#REF!</v>
      </c>
      <c r="I802">
        <v>468.39100000000002</v>
      </c>
    </row>
    <row r="803" spans="1:9" x14ac:dyDescent="0.25">
      <c r="A803">
        <v>259358</v>
      </c>
      <c r="B803" t="s">
        <v>830</v>
      </c>
      <c r="C803" t="s">
        <v>4</v>
      </c>
      <c r="D803" s="72">
        <v>225.1511465876832</v>
      </c>
      <c r="F803" t="e">
        <f>Tabela1[[#This Row],[Coluna4]]-(Tabela1[[#This Row],[Coluna4]]*desconto)</f>
        <v>#REF!</v>
      </c>
      <c r="I803">
        <v>273.86700000000002</v>
      </c>
    </row>
    <row r="804" spans="1:9" x14ac:dyDescent="0.25">
      <c r="A804">
        <v>327791</v>
      </c>
      <c r="B804" t="s">
        <v>831</v>
      </c>
      <c r="C804" t="s">
        <v>4</v>
      </c>
      <c r="D804" s="72">
        <v>406.94869247080948</v>
      </c>
      <c r="F804" t="e">
        <f>Tabela1[[#This Row],[Coluna4]]-(Tabela1[[#This Row],[Coluna4]]*desconto)</f>
        <v>#REF!</v>
      </c>
      <c r="I804">
        <v>495.00000000000006</v>
      </c>
    </row>
    <row r="805" spans="1:9" x14ac:dyDescent="0.25">
      <c r="A805">
        <v>299532</v>
      </c>
      <c r="B805" t="s">
        <v>832</v>
      </c>
      <c r="C805" t="s">
        <v>4</v>
      </c>
      <c r="D805" s="72">
        <v>1808.6608554258198</v>
      </c>
      <c r="F805" t="e">
        <f>Tabela1[[#This Row],[Coluna4]]-(Tabela1[[#This Row],[Coluna4]]*desconto)</f>
        <v>#REF!</v>
      </c>
      <c r="I805">
        <v>2200</v>
      </c>
    </row>
    <row r="806" spans="1:9" x14ac:dyDescent="0.25">
      <c r="A806">
        <v>245761</v>
      </c>
      <c r="B806" t="s">
        <v>833</v>
      </c>
      <c r="C806" t="s">
        <v>4</v>
      </c>
      <c r="D806" s="72">
        <v>1356.495641569365</v>
      </c>
      <c r="F806" t="e">
        <f>Tabela1[[#This Row],[Coluna4]]-(Tabela1[[#This Row],[Coluna4]]*desconto)</f>
        <v>#REF!</v>
      </c>
      <c r="I806">
        <v>1650.0000000000002</v>
      </c>
    </row>
    <row r="807" spans="1:9" x14ac:dyDescent="0.25">
      <c r="A807">
        <v>245811</v>
      </c>
      <c r="B807" t="s">
        <v>834</v>
      </c>
      <c r="C807" t="s">
        <v>4</v>
      </c>
      <c r="D807" s="72">
        <v>2894.2552740695055</v>
      </c>
      <c r="F807" t="e">
        <f>Tabela1[[#This Row],[Coluna4]]-(Tabela1[[#This Row],[Coluna4]]*desconto)</f>
        <v>#REF!</v>
      </c>
      <c r="I807">
        <v>3520.4840000000004</v>
      </c>
    </row>
    <row r="808" spans="1:9" x14ac:dyDescent="0.25">
      <c r="A808">
        <v>245852</v>
      </c>
      <c r="B808" t="s">
        <v>835</v>
      </c>
      <c r="C808" t="s">
        <v>4</v>
      </c>
      <c r="D808" s="72">
        <v>14568.763190454978</v>
      </c>
      <c r="F808" t="e">
        <f>Tabela1[[#This Row],[Coluna4]]-(Tabela1[[#This Row],[Coluna4]]*desconto)</f>
        <v>#REF!</v>
      </c>
      <c r="I808">
        <v>17721</v>
      </c>
    </row>
    <row r="809" spans="1:9" x14ac:dyDescent="0.25">
      <c r="A809">
        <v>245878</v>
      </c>
      <c r="B809" t="s">
        <v>836</v>
      </c>
      <c r="C809" t="s">
        <v>4</v>
      </c>
      <c r="D809" s="72">
        <v>24326.488505477279</v>
      </c>
      <c r="F809" t="e">
        <f>Tabela1[[#This Row],[Coluna4]]-(Tabela1[[#This Row],[Coluna4]]*desconto)</f>
        <v>#REF!</v>
      </c>
      <c r="I809">
        <v>29590.000000000004</v>
      </c>
    </row>
    <row r="810" spans="1:9" x14ac:dyDescent="0.25">
      <c r="A810">
        <v>259341</v>
      </c>
      <c r="B810" t="s">
        <v>837</v>
      </c>
      <c r="C810" t="s">
        <v>103</v>
      </c>
      <c r="D810" s="72">
        <v>7596.3755927884431</v>
      </c>
      <c r="F810" t="e">
        <f>Tabela1[[#This Row],[Coluna4]]-(Tabela1[[#This Row],[Coluna4]]*desconto)</f>
        <v>#REF!</v>
      </c>
      <c r="I810">
        <v>9240</v>
      </c>
    </row>
    <row r="811" spans="1:9" x14ac:dyDescent="0.25">
      <c r="A811">
        <v>248625</v>
      </c>
      <c r="B811" t="s">
        <v>838</v>
      </c>
      <c r="C811" t="s">
        <v>103</v>
      </c>
      <c r="D811" s="72">
        <v>10671.099047012338</v>
      </c>
      <c r="F811" t="e">
        <f>Tabela1[[#This Row],[Coluna4]]-(Tabela1[[#This Row],[Coluna4]]*desconto)</f>
        <v>#REF!</v>
      </c>
      <c r="I811">
        <v>12980.000000000002</v>
      </c>
    </row>
    <row r="812" spans="1:9" x14ac:dyDescent="0.25">
      <c r="A812">
        <v>241034</v>
      </c>
      <c r="B812" t="s">
        <v>839</v>
      </c>
      <c r="C812" t="s">
        <v>4</v>
      </c>
      <c r="D812" s="72">
        <v>15192.751185576886</v>
      </c>
      <c r="F812" t="e">
        <f>Tabela1[[#This Row],[Coluna4]]-(Tabela1[[#This Row],[Coluna4]]*desconto)</f>
        <v>#REF!</v>
      </c>
      <c r="I812">
        <v>18480</v>
      </c>
    </row>
    <row r="813" spans="1:9" x14ac:dyDescent="0.25">
      <c r="A813">
        <v>248583</v>
      </c>
      <c r="B813" t="s">
        <v>840</v>
      </c>
      <c r="C813" t="s">
        <v>4</v>
      </c>
      <c r="D813" s="72">
        <v>16675.853087026058</v>
      </c>
      <c r="F813" t="e">
        <f>Tabela1[[#This Row],[Coluna4]]-(Tabela1[[#This Row],[Coluna4]]*desconto)</f>
        <v>#REF!</v>
      </c>
      <c r="I813">
        <v>20284</v>
      </c>
    </row>
    <row r="814" spans="1:9" x14ac:dyDescent="0.25">
      <c r="A814">
        <v>248609</v>
      </c>
      <c r="B814" t="s">
        <v>841</v>
      </c>
      <c r="C814" t="s">
        <v>4</v>
      </c>
      <c r="D814" s="72">
        <v>2691.7756913045851</v>
      </c>
      <c r="F814" t="e">
        <f>Tabela1[[#This Row],[Coluna4]]-(Tabela1[[#This Row],[Coluna4]]*desconto)</f>
        <v>#REF!</v>
      </c>
      <c r="I814">
        <v>3274.1940000000004</v>
      </c>
    </row>
    <row r="815" spans="1:9" x14ac:dyDescent="0.25">
      <c r="A815">
        <v>241075</v>
      </c>
      <c r="B815" t="s">
        <v>842</v>
      </c>
      <c r="C815" t="s">
        <v>4</v>
      </c>
      <c r="D815" s="72">
        <v>19452.147500104693</v>
      </c>
      <c r="F815" t="e">
        <f>Tabela1[[#This Row],[Coluna4]]-(Tabela1[[#This Row],[Coluna4]]*desconto)</f>
        <v>#REF!</v>
      </c>
      <c r="I815">
        <v>23661.000000000004</v>
      </c>
    </row>
    <row r="816" spans="1:9" x14ac:dyDescent="0.25">
      <c r="A816">
        <v>248278</v>
      </c>
      <c r="B816" t="s">
        <v>843</v>
      </c>
      <c r="C816" t="s">
        <v>4</v>
      </c>
      <c r="D816" s="72">
        <v>34672.028598512967</v>
      </c>
      <c r="F816" t="e">
        <f>Tabela1[[#This Row],[Coluna4]]-(Tabela1[[#This Row],[Coluna4]]*desconto)</f>
        <v>#REF!</v>
      </c>
      <c r="I816">
        <v>42174</v>
      </c>
    </row>
    <row r="817" spans="1:9" x14ac:dyDescent="0.25">
      <c r="A817">
        <v>249755</v>
      </c>
      <c r="B817" t="s">
        <v>844</v>
      </c>
      <c r="C817" t="s">
        <v>4</v>
      </c>
      <c r="D817" s="72">
        <v>32284.596269350885</v>
      </c>
      <c r="F817" t="e">
        <f>Tabela1[[#This Row],[Coluna4]]-(Tabela1[[#This Row],[Coluna4]]*desconto)</f>
        <v>#REF!</v>
      </c>
      <c r="I817">
        <v>39270</v>
      </c>
    </row>
    <row r="818" spans="1:9" x14ac:dyDescent="0.25">
      <c r="A818">
        <v>400087</v>
      </c>
      <c r="B818" t="s">
        <v>845</v>
      </c>
      <c r="C818" t="s">
        <v>4</v>
      </c>
      <c r="D818" s="72">
        <v>61.946634298334331</v>
      </c>
      <c r="F818" t="e">
        <f>Tabela1[[#This Row],[Coluna4]]-(Tabela1[[#This Row],[Coluna4]]*desconto)</f>
        <v>#REF!</v>
      </c>
      <c r="I818">
        <v>75.350000000000009</v>
      </c>
    </row>
    <row r="819" spans="1:9" x14ac:dyDescent="0.25">
      <c r="A819">
        <v>400088</v>
      </c>
      <c r="B819" t="s">
        <v>846</v>
      </c>
      <c r="C819" t="s">
        <v>4</v>
      </c>
      <c r="D819" s="72">
        <v>73.522063773059585</v>
      </c>
      <c r="F819" t="e">
        <f>Tabela1[[#This Row],[Coluna4]]-(Tabela1[[#This Row],[Coluna4]]*desconto)</f>
        <v>#REF!</v>
      </c>
      <c r="I819">
        <v>89.43</v>
      </c>
    </row>
    <row r="820" spans="1:9" x14ac:dyDescent="0.25">
      <c r="A820">
        <v>400169</v>
      </c>
      <c r="B820" t="s">
        <v>847</v>
      </c>
      <c r="C820" t="s">
        <v>4</v>
      </c>
      <c r="D820" s="72">
        <v>6.6558719479670181</v>
      </c>
      <c r="F820" t="e">
        <f>Tabela1[[#This Row],[Coluna4]]-(Tabela1[[#This Row],[Coluna4]]*desconto)</f>
        <v>#REF!</v>
      </c>
      <c r="I820">
        <v>8.0960000000000019</v>
      </c>
    </row>
    <row r="821" spans="1:9" x14ac:dyDescent="0.25">
      <c r="A821">
        <v>229104</v>
      </c>
      <c r="B821" t="s">
        <v>848</v>
      </c>
      <c r="C821" t="s">
        <v>4</v>
      </c>
      <c r="D821" s="72">
        <v>594.14509100738178</v>
      </c>
      <c r="F821" t="e">
        <f>Tabela1[[#This Row],[Coluna4]]-(Tabela1[[#This Row],[Coluna4]]*desconto)</f>
        <v>#REF!</v>
      </c>
      <c r="I821">
        <v>722.7</v>
      </c>
    </row>
    <row r="822" spans="1:9" x14ac:dyDescent="0.25">
      <c r="A822">
        <v>400106</v>
      </c>
      <c r="B822" t="s">
        <v>849</v>
      </c>
      <c r="C822" t="s">
        <v>4</v>
      </c>
      <c r="D822" s="72">
        <v>10.535449482855402</v>
      </c>
      <c r="F822" t="e">
        <f>Tabela1[[#This Row],[Coluna4]]-(Tabela1[[#This Row],[Coluna4]]*desconto)</f>
        <v>#REF!</v>
      </c>
      <c r="I822">
        <v>12.815000000000001</v>
      </c>
    </row>
    <row r="823" spans="1:9" x14ac:dyDescent="0.25">
      <c r="A823">
        <v>400107</v>
      </c>
      <c r="B823" t="s">
        <v>850</v>
      </c>
      <c r="C823" t="s">
        <v>4</v>
      </c>
      <c r="D823" s="72">
        <v>10.535449482855402</v>
      </c>
      <c r="F823" t="e">
        <f>Tabela1[[#This Row],[Coluna4]]-(Tabela1[[#This Row],[Coluna4]]*desconto)</f>
        <v>#REF!</v>
      </c>
      <c r="I823">
        <v>12.815000000000001</v>
      </c>
    </row>
    <row r="824" spans="1:9" x14ac:dyDescent="0.25">
      <c r="A824">
        <v>400108</v>
      </c>
      <c r="B824" t="s">
        <v>851</v>
      </c>
      <c r="C824" t="s">
        <v>4</v>
      </c>
      <c r="D824" s="72">
        <v>10.535449482855402</v>
      </c>
      <c r="F824" t="e">
        <f>Tabela1[[#This Row],[Coluna4]]-(Tabela1[[#This Row],[Coluna4]]*desconto)</f>
        <v>#REF!</v>
      </c>
      <c r="I824">
        <v>12.815000000000001</v>
      </c>
    </row>
    <row r="825" spans="1:9" x14ac:dyDescent="0.25">
      <c r="A825">
        <v>400109</v>
      </c>
      <c r="B825" t="s">
        <v>852</v>
      </c>
      <c r="C825" t="s">
        <v>4</v>
      </c>
      <c r="D825" s="72">
        <v>10.535449482855402</v>
      </c>
      <c r="F825" t="e">
        <f>Tabela1[[#This Row],[Coluna4]]-(Tabela1[[#This Row],[Coluna4]]*desconto)</f>
        <v>#REF!</v>
      </c>
      <c r="I825">
        <v>12.815000000000001</v>
      </c>
    </row>
    <row r="826" spans="1:9" x14ac:dyDescent="0.25">
      <c r="A826">
        <v>400110</v>
      </c>
      <c r="B826" t="s">
        <v>853</v>
      </c>
      <c r="C826" t="s">
        <v>4</v>
      </c>
      <c r="D826" s="72">
        <v>10.535449482855402</v>
      </c>
      <c r="F826" t="e">
        <f>Tabela1[[#This Row],[Coluna4]]-(Tabela1[[#This Row],[Coluna4]]*desconto)</f>
        <v>#REF!</v>
      </c>
      <c r="I826">
        <v>12.815000000000001</v>
      </c>
    </row>
    <row r="827" spans="1:9" x14ac:dyDescent="0.25">
      <c r="A827">
        <v>400111</v>
      </c>
      <c r="B827" t="s">
        <v>854</v>
      </c>
      <c r="C827" t="s">
        <v>4</v>
      </c>
      <c r="D827" s="72">
        <v>10.535449482855402</v>
      </c>
      <c r="F827" t="e">
        <f>Tabela1[[#This Row],[Coluna4]]-(Tabela1[[#This Row],[Coluna4]]*desconto)</f>
        <v>#REF!</v>
      </c>
      <c r="I827">
        <v>12.815000000000001</v>
      </c>
    </row>
    <row r="828" spans="1:9" x14ac:dyDescent="0.25">
      <c r="A828">
        <v>400112</v>
      </c>
      <c r="B828" t="s">
        <v>855</v>
      </c>
      <c r="C828" t="s">
        <v>4</v>
      </c>
      <c r="D828" s="72">
        <v>10.535449482855402</v>
      </c>
      <c r="F828" t="e">
        <f>Tabela1[[#This Row],[Coluna4]]-(Tabela1[[#This Row],[Coluna4]]*desconto)</f>
        <v>#REF!</v>
      </c>
      <c r="I828">
        <v>12.815000000000001</v>
      </c>
    </row>
    <row r="829" spans="1:9" x14ac:dyDescent="0.25">
      <c r="A829">
        <v>400113</v>
      </c>
      <c r="B829" t="s">
        <v>856</v>
      </c>
      <c r="C829" t="s">
        <v>4</v>
      </c>
      <c r="D829" s="72">
        <v>10.535449482855402</v>
      </c>
      <c r="F829" t="e">
        <f>Tabela1[[#This Row],[Coluna4]]-(Tabela1[[#This Row],[Coluna4]]*desconto)</f>
        <v>#REF!</v>
      </c>
      <c r="I829">
        <v>12.815000000000001</v>
      </c>
    </row>
    <row r="830" spans="1:9" x14ac:dyDescent="0.25">
      <c r="A830">
        <v>400114</v>
      </c>
      <c r="B830" t="s">
        <v>857</v>
      </c>
      <c r="C830" t="s">
        <v>4</v>
      </c>
      <c r="D830" s="72">
        <v>10.535449482855402</v>
      </c>
      <c r="F830" t="e">
        <f>Tabela1[[#This Row],[Coluna4]]-(Tabela1[[#This Row],[Coluna4]]*desconto)</f>
        <v>#REF!</v>
      </c>
      <c r="I830">
        <v>12.815000000000001</v>
      </c>
    </row>
    <row r="831" spans="1:9" x14ac:dyDescent="0.25">
      <c r="A831">
        <v>400115</v>
      </c>
      <c r="B831" t="s">
        <v>858</v>
      </c>
      <c r="C831" t="s">
        <v>4</v>
      </c>
      <c r="D831" s="72">
        <v>21.342198094024678</v>
      </c>
      <c r="F831" t="e">
        <f>Tabela1[[#This Row],[Coluna4]]-(Tabela1[[#This Row],[Coluna4]]*desconto)</f>
        <v>#REF!</v>
      </c>
      <c r="I831">
        <v>25.960000000000004</v>
      </c>
    </row>
    <row r="832" spans="1:9" x14ac:dyDescent="0.25">
      <c r="A832">
        <v>400116</v>
      </c>
      <c r="B832" t="s">
        <v>859</v>
      </c>
      <c r="C832" t="s">
        <v>4</v>
      </c>
      <c r="D832" s="72">
        <v>21.342198094024678</v>
      </c>
      <c r="F832" t="e">
        <f>Tabela1[[#This Row],[Coluna4]]-(Tabela1[[#This Row],[Coluna4]]*desconto)</f>
        <v>#REF!</v>
      </c>
      <c r="I832">
        <v>25.960000000000004</v>
      </c>
    </row>
    <row r="833" spans="1:9" x14ac:dyDescent="0.25">
      <c r="A833">
        <v>400117</v>
      </c>
      <c r="B833" t="s">
        <v>860</v>
      </c>
      <c r="C833" t="s">
        <v>4</v>
      </c>
      <c r="D833" s="72">
        <v>21.342198094024678</v>
      </c>
      <c r="F833" t="e">
        <f>Tabela1[[#This Row],[Coluna4]]-(Tabela1[[#This Row],[Coluna4]]*desconto)</f>
        <v>#REF!</v>
      </c>
      <c r="I833">
        <v>25.960000000000004</v>
      </c>
    </row>
    <row r="834" spans="1:9" x14ac:dyDescent="0.25">
      <c r="A834">
        <v>400118</v>
      </c>
      <c r="B834" t="s">
        <v>861</v>
      </c>
      <c r="C834" t="s">
        <v>4</v>
      </c>
      <c r="D834" s="72">
        <v>21.342198094024678</v>
      </c>
      <c r="F834" t="e">
        <f>Tabela1[[#This Row],[Coluna4]]-(Tabela1[[#This Row],[Coluna4]]*desconto)</f>
        <v>#REF!</v>
      </c>
      <c r="I834">
        <v>25.960000000000004</v>
      </c>
    </row>
    <row r="835" spans="1:9" x14ac:dyDescent="0.25">
      <c r="A835">
        <v>400228</v>
      </c>
      <c r="B835" t="s">
        <v>862</v>
      </c>
      <c r="C835" t="s">
        <v>4</v>
      </c>
      <c r="D835" s="72">
        <v>7234.6434217032793</v>
      </c>
      <c r="F835" t="e">
        <f>Tabela1[[#This Row],[Coluna4]]-(Tabela1[[#This Row],[Coluna4]]*desconto)</f>
        <v>#REF!</v>
      </c>
      <c r="I835">
        <v>8800</v>
      </c>
    </row>
    <row r="836" spans="1:9" x14ac:dyDescent="0.25">
      <c r="A836">
        <v>237396</v>
      </c>
      <c r="B836" t="s">
        <v>863</v>
      </c>
      <c r="C836" t="s">
        <v>4</v>
      </c>
      <c r="D836" s="72">
        <v>10.616839221349563</v>
      </c>
      <c r="F836" t="e">
        <f>Tabela1[[#This Row],[Coluna4]]-(Tabela1[[#This Row],[Coluna4]]*desconto)</f>
        <v>#REF!</v>
      </c>
      <c r="I836">
        <v>12.914000000000001</v>
      </c>
    </row>
    <row r="837" spans="1:9" x14ac:dyDescent="0.25">
      <c r="A837">
        <v>400339</v>
      </c>
      <c r="B837" t="s">
        <v>864</v>
      </c>
      <c r="C837" t="s">
        <v>4</v>
      </c>
      <c r="D837" s="72">
        <v>31.651564969951846</v>
      </c>
      <c r="F837" t="e">
        <f>Tabela1[[#This Row],[Coluna4]]-(Tabela1[[#This Row],[Coluna4]]*desconto)</f>
        <v>#REF!</v>
      </c>
      <c r="I837">
        <v>38.5</v>
      </c>
    </row>
    <row r="838" spans="1:9" x14ac:dyDescent="0.25">
      <c r="A838">
        <v>400337</v>
      </c>
      <c r="B838" t="s">
        <v>865</v>
      </c>
      <c r="C838" t="s">
        <v>4</v>
      </c>
      <c r="D838" s="72">
        <v>59.685808229052057</v>
      </c>
      <c r="F838" t="e">
        <f>Tabela1[[#This Row],[Coluna4]]-(Tabela1[[#This Row],[Coluna4]]*desconto)</f>
        <v>#REF!</v>
      </c>
      <c r="I838">
        <v>72.600000000000009</v>
      </c>
    </row>
    <row r="839" spans="1:9" x14ac:dyDescent="0.25">
      <c r="A839">
        <v>400340</v>
      </c>
      <c r="B839" t="s">
        <v>866</v>
      </c>
      <c r="C839" t="s">
        <v>4</v>
      </c>
      <c r="D839" s="72">
        <v>27.129912831387298</v>
      </c>
      <c r="F839" t="e">
        <f>Tabela1[[#This Row],[Coluna4]]-(Tabela1[[#This Row],[Coluna4]]*desconto)</f>
        <v>#REF!</v>
      </c>
      <c r="I839">
        <v>33</v>
      </c>
    </row>
    <row r="840" spans="1:9" x14ac:dyDescent="0.25">
      <c r="A840">
        <v>400338</v>
      </c>
      <c r="B840" t="s">
        <v>867</v>
      </c>
      <c r="C840" t="s">
        <v>4</v>
      </c>
      <c r="D840" s="72">
        <v>50.642503951922961</v>
      </c>
      <c r="F840" t="e">
        <f>Tabela1[[#This Row],[Coluna4]]-(Tabela1[[#This Row],[Coluna4]]*desconto)</f>
        <v>#REF!</v>
      </c>
      <c r="I840">
        <v>61.600000000000009</v>
      </c>
    </row>
    <row r="841" spans="1:9" x14ac:dyDescent="0.25">
      <c r="A841">
        <v>400083</v>
      </c>
      <c r="B841" t="s">
        <v>868</v>
      </c>
      <c r="C841" t="s">
        <v>4</v>
      </c>
      <c r="D841" s="72">
        <v>144.69286843406559</v>
      </c>
      <c r="F841" t="e">
        <f>Tabela1[[#This Row],[Coluna4]]-(Tabela1[[#This Row],[Coluna4]]*desconto)</f>
        <v>#REF!</v>
      </c>
      <c r="I841">
        <v>176</v>
      </c>
    </row>
    <row r="842" spans="1:9" x14ac:dyDescent="0.25">
      <c r="A842">
        <v>229245</v>
      </c>
      <c r="B842" t="s">
        <v>869</v>
      </c>
      <c r="C842" t="s">
        <v>4</v>
      </c>
      <c r="D842" s="72">
        <v>340.61605559806753</v>
      </c>
      <c r="F842" t="e">
        <f>Tabela1[[#This Row],[Coluna4]]-(Tabela1[[#This Row],[Coluna4]]*desconto)</f>
        <v>#REF!</v>
      </c>
      <c r="I842">
        <v>414.315</v>
      </c>
    </row>
    <row r="843" spans="1:9" x14ac:dyDescent="0.25">
      <c r="A843">
        <v>297796</v>
      </c>
      <c r="B843" t="s">
        <v>870</v>
      </c>
      <c r="C843" t="s">
        <v>4</v>
      </c>
      <c r="D843" s="72">
        <v>3882.3990458228482</v>
      </c>
      <c r="F843" t="e">
        <f>Tabela1[[#This Row],[Coluna4]]-(Tabela1[[#This Row],[Coluna4]]*desconto)</f>
        <v>#REF!</v>
      </c>
      <c r="I843">
        <v>4722.4320000000007</v>
      </c>
    </row>
    <row r="844" spans="1:9" x14ac:dyDescent="0.25">
      <c r="A844">
        <v>234567</v>
      </c>
      <c r="B844" t="s">
        <v>871</v>
      </c>
      <c r="C844" t="s">
        <v>4</v>
      </c>
      <c r="D844" s="72">
        <v>32.284596269350885</v>
      </c>
      <c r="F844" t="e">
        <f>Tabela1[[#This Row],[Coluna4]]-(Tabela1[[#This Row],[Coluna4]]*desconto)</f>
        <v>#REF!</v>
      </c>
      <c r="I844">
        <v>39.270000000000003</v>
      </c>
    </row>
    <row r="845" spans="1:9" x14ac:dyDescent="0.25">
      <c r="A845">
        <v>22426</v>
      </c>
      <c r="B845" t="s">
        <v>872</v>
      </c>
      <c r="C845" t="s">
        <v>4</v>
      </c>
      <c r="D845" s="72">
        <v>45.623470078116306</v>
      </c>
      <c r="F845" t="e">
        <f>Tabela1[[#This Row],[Coluna4]]-(Tabela1[[#This Row],[Coluna4]]*desconto)</f>
        <v>#REF!</v>
      </c>
      <c r="I845">
        <v>55.495000000000005</v>
      </c>
    </row>
    <row r="846" spans="1:9" x14ac:dyDescent="0.25">
      <c r="A846">
        <v>234575</v>
      </c>
      <c r="B846" t="s">
        <v>873</v>
      </c>
      <c r="C846" t="s">
        <v>4</v>
      </c>
      <c r="D846" s="72">
        <v>34.81672146694703</v>
      </c>
      <c r="F846" t="e">
        <f>Tabela1[[#This Row],[Coluna4]]-(Tabela1[[#This Row],[Coluna4]]*desconto)</f>
        <v>#REF!</v>
      </c>
      <c r="I846">
        <v>42.35</v>
      </c>
    </row>
    <row r="847" spans="1:9" x14ac:dyDescent="0.25">
      <c r="A847">
        <v>224253</v>
      </c>
      <c r="B847" t="s">
        <v>874</v>
      </c>
      <c r="C847" t="s">
        <v>4</v>
      </c>
      <c r="D847" s="72">
        <v>46.527800505829219</v>
      </c>
      <c r="F847" t="e">
        <f>Tabela1[[#This Row],[Coluna4]]-(Tabela1[[#This Row],[Coluna4]]*desconto)</f>
        <v>#REF!</v>
      </c>
      <c r="I847">
        <v>56.595000000000006</v>
      </c>
    </row>
    <row r="848" spans="1:9" x14ac:dyDescent="0.25">
      <c r="A848">
        <v>374440</v>
      </c>
      <c r="B848" t="s">
        <v>875</v>
      </c>
      <c r="C848" t="s">
        <v>4</v>
      </c>
      <c r="D848" s="72">
        <v>122.08460774124283</v>
      </c>
      <c r="F848" t="e">
        <f>Tabela1[[#This Row],[Coluna4]]-(Tabela1[[#This Row],[Coluna4]]*desconto)</f>
        <v>#REF!</v>
      </c>
      <c r="I848">
        <v>148.5</v>
      </c>
    </row>
    <row r="849" spans="1:9" x14ac:dyDescent="0.25">
      <c r="A849" t="s">
        <v>876</v>
      </c>
      <c r="B849" t="s">
        <v>877</v>
      </c>
      <c r="C849" t="s">
        <v>4</v>
      </c>
      <c r="D849" s="72">
        <v>0</v>
      </c>
      <c r="F849" t="e">
        <f>Tabela1[[#This Row],[Coluna4]]-(Tabela1[[#This Row],[Coluna4]]*desconto)</f>
        <v>#REF!</v>
      </c>
      <c r="I849">
        <v>0</v>
      </c>
    </row>
    <row r="850" spans="1:9" x14ac:dyDescent="0.25">
      <c r="A850">
        <v>378842</v>
      </c>
      <c r="B850" t="s">
        <v>878</v>
      </c>
      <c r="C850" t="s">
        <v>10</v>
      </c>
      <c r="D850" s="72">
        <v>78.342144952769388</v>
      </c>
      <c r="F850" t="e">
        <f>Tabela1[[#This Row],[Coluna4]]-(Tabela1[[#This Row],[Coluna4]]*desconto)</f>
        <v>#REF!</v>
      </c>
      <c r="I850">
        <v>95.293000000000006</v>
      </c>
    </row>
    <row r="851" spans="1:9" x14ac:dyDescent="0.25">
      <c r="A851">
        <v>75879</v>
      </c>
      <c r="B851" t="s">
        <v>879</v>
      </c>
      <c r="C851" t="s">
        <v>39</v>
      </c>
      <c r="D851" s="72">
        <v>4.9738173524210048</v>
      </c>
      <c r="F851" t="e">
        <f>Tabela1[[#This Row],[Coluna4]]-(Tabela1[[#This Row],[Coluna4]]*desconto)</f>
        <v>#REF!</v>
      </c>
      <c r="I851">
        <v>6.0500000000000007</v>
      </c>
    </row>
    <row r="852" spans="1:9" x14ac:dyDescent="0.25">
      <c r="A852">
        <v>400591</v>
      </c>
      <c r="B852" t="s">
        <v>880</v>
      </c>
      <c r="C852" t="s">
        <v>39</v>
      </c>
      <c r="D852" s="72">
        <v>45.2165213856455</v>
      </c>
      <c r="F852" t="e">
        <f>Tabela1[[#This Row],[Coluna4]]-(Tabela1[[#This Row],[Coluna4]]*desconto)</f>
        <v>#REF!</v>
      </c>
      <c r="I852">
        <v>55.000000000000007</v>
      </c>
    </row>
    <row r="853" spans="1:9" x14ac:dyDescent="0.25">
      <c r="A853">
        <v>222539</v>
      </c>
      <c r="B853" t="s">
        <v>881</v>
      </c>
      <c r="C853" t="s">
        <v>4</v>
      </c>
      <c r="D853" s="72">
        <v>55.218415916150285</v>
      </c>
      <c r="F853" t="e">
        <f>Tabela1[[#This Row],[Coluna4]]-(Tabela1[[#This Row],[Coluna4]]*desconto)</f>
        <v>#REF!</v>
      </c>
      <c r="I853">
        <v>67.166000000000011</v>
      </c>
    </row>
    <row r="854" spans="1:9" x14ac:dyDescent="0.25">
      <c r="A854">
        <v>237743</v>
      </c>
      <c r="B854" t="s">
        <v>882</v>
      </c>
      <c r="C854" t="s">
        <v>4</v>
      </c>
      <c r="D854" s="72">
        <v>44.013761916787331</v>
      </c>
      <c r="F854" t="e">
        <f>Tabela1[[#This Row],[Coluna4]]-(Tabela1[[#This Row],[Coluna4]]*desconto)</f>
        <v>#REF!</v>
      </c>
      <c r="I854">
        <v>53.537000000000006</v>
      </c>
    </row>
    <row r="855" spans="1:9" x14ac:dyDescent="0.25">
      <c r="A855" t="s">
        <v>883</v>
      </c>
      <c r="B855" t="s">
        <v>884</v>
      </c>
      <c r="C855" t="s">
        <v>4</v>
      </c>
      <c r="D855" s="72">
        <v>0</v>
      </c>
      <c r="F855" t="e">
        <f>Tabela1[[#This Row],[Coluna4]]-(Tabela1[[#This Row],[Coluna4]]*desconto)</f>
        <v>#REF!</v>
      </c>
      <c r="I855">
        <v>0</v>
      </c>
    </row>
    <row r="856" spans="1:9" x14ac:dyDescent="0.25">
      <c r="A856">
        <v>352237</v>
      </c>
      <c r="B856" t="s">
        <v>885</v>
      </c>
      <c r="C856" t="s">
        <v>4</v>
      </c>
      <c r="D856" s="72">
        <v>1.1394563389182666</v>
      </c>
      <c r="F856" t="e">
        <f>Tabela1[[#This Row],[Coluna4]]-(Tabela1[[#This Row],[Coluna4]]*desconto)</f>
        <v>#REF!</v>
      </c>
      <c r="I856">
        <v>1.3860000000000001</v>
      </c>
    </row>
    <row r="857" spans="1:9" x14ac:dyDescent="0.25">
      <c r="A857">
        <v>352242</v>
      </c>
      <c r="B857" t="s">
        <v>886</v>
      </c>
      <c r="C857" t="s">
        <v>4</v>
      </c>
      <c r="D857" s="72">
        <v>1.1394563389182666</v>
      </c>
      <c r="F857" t="e">
        <f>Tabela1[[#This Row],[Coluna4]]-(Tabela1[[#This Row],[Coluna4]]*desconto)</f>
        <v>#REF!</v>
      </c>
      <c r="I857">
        <v>1.3860000000000001</v>
      </c>
    </row>
    <row r="858" spans="1:9" x14ac:dyDescent="0.25">
      <c r="A858">
        <v>352260</v>
      </c>
      <c r="B858" t="s">
        <v>887</v>
      </c>
      <c r="C858" t="s">
        <v>4</v>
      </c>
      <c r="D858" s="72">
        <v>1.1394563389182666</v>
      </c>
      <c r="F858" t="e">
        <f>Tabela1[[#This Row],[Coluna4]]-(Tabela1[[#This Row],[Coluna4]]*desconto)</f>
        <v>#REF!</v>
      </c>
      <c r="I858">
        <v>1.3860000000000001</v>
      </c>
    </row>
    <row r="859" spans="1:9" x14ac:dyDescent="0.25">
      <c r="A859">
        <v>400627</v>
      </c>
      <c r="B859" t="s">
        <v>888</v>
      </c>
      <c r="C859" t="s">
        <v>1</v>
      </c>
      <c r="D859" s="72">
        <v>12.841492073523321</v>
      </c>
      <c r="F859" t="e">
        <f>Tabela1[[#This Row],[Coluna4]]-(Tabela1[[#This Row],[Coluna4]]*desconto)</f>
        <v>#REF!</v>
      </c>
      <c r="I859">
        <v>15.620000000000001</v>
      </c>
    </row>
    <row r="860" spans="1:9" x14ac:dyDescent="0.25">
      <c r="A860">
        <v>219659</v>
      </c>
      <c r="B860" t="s">
        <v>889</v>
      </c>
      <c r="C860" t="s">
        <v>4</v>
      </c>
      <c r="D860" s="72">
        <v>64.153200541953836</v>
      </c>
      <c r="F860" t="e">
        <f>Tabela1[[#This Row],[Coluna4]]-(Tabela1[[#This Row],[Coluna4]]*desconto)</f>
        <v>#REF!</v>
      </c>
      <c r="I860">
        <v>78.034000000000006</v>
      </c>
    </row>
    <row r="861" spans="1:9" x14ac:dyDescent="0.25">
      <c r="A861">
        <v>219667</v>
      </c>
      <c r="B861" t="s">
        <v>890</v>
      </c>
      <c r="C861" t="s">
        <v>4</v>
      </c>
      <c r="D861" s="72">
        <v>108.92660001802</v>
      </c>
      <c r="F861" t="e">
        <f>Tabela1[[#This Row],[Coluna4]]-(Tabela1[[#This Row],[Coluna4]]*desconto)</f>
        <v>#REF!</v>
      </c>
      <c r="I861">
        <v>132.495</v>
      </c>
    </row>
    <row r="862" spans="1:9" x14ac:dyDescent="0.25">
      <c r="A862">
        <v>219626</v>
      </c>
      <c r="B862" t="s">
        <v>891</v>
      </c>
      <c r="C862" t="s">
        <v>4</v>
      </c>
      <c r="D862" s="72">
        <v>12.145157644184382</v>
      </c>
      <c r="F862" t="e">
        <f>Tabela1[[#This Row],[Coluna4]]-(Tabela1[[#This Row],[Coluna4]]*desconto)</f>
        <v>#REF!</v>
      </c>
      <c r="I862">
        <v>14.773000000000001</v>
      </c>
    </row>
    <row r="863" spans="1:9" x14ac:dyDescent="0.25">
      <c r="A863">
        <v>219543</v>
      </c>
      <c r="B863" t="s">
        <v>892</v>
      </c>
      <c r="C863" t="s">
        <v>4</v>
      </c>
      <c r="D863" s="72">
        <v>40.694869247080952</v>
      </c>
      <c r="F863" t="e">
        <f>Tabela1[[#This Row],[Coluna4]]-(Tabela1[[#This Row],[Coluna4]]*desconto)</f>
        <v>#REF!</v>
      </c>
      <c r="I863">
        <v>49.500000000000007</v>
      </c>
    </row>
    <row r="864" spans="1:9" x14ac:dyDescent="0.25">
      <c r="A864">
        <v>375718</v>
      </c>
      <c r="B864" t="s">
        <v>893</v>
      </c>
      <c r="C864" t="s">
        <v>4</v>
      </c>
      <c r="D864" s="72">
        <v>100.53441364884419</v>
      </c>
      <c r="F864" t="e">
        <f>Tabela1[[#This Row],[Coluna4]]-(Tabela1[[#This Row],[Coluna4]]*desconto)</f>
        <v>#REF!</v>
      </c>
      <c r="I864">
        <v>122.28700000000001</v>
      </c>
    </row>
    <row r="865" spans="1:9" x14ac:dyDescent="0.25">
      <c r="A865">
        <v>376194</v>
      </c>
      <c r="B865" t="s">
        <v>894</v>
      </c>
      <c r="C865" t="s">
        <v>4</v>
      </c>
      <c r="D865" s="72">
        <v>183.19021474180414</v>
      </c>
      <c r="F865" t="e">
        <f>Tabela1[[#This Row],[Coluna4]]-(Tabela1[[#This Row],[Coluna4]]*desconto)</f>
        <v>#REF!</v>
      </c>
      <c r="I865">
        <v>222.827</v>
      </c>
    </row>
    <row r="866" spans="1:9" x14ac:dyDescent="0.25">
      <c r="A866">
        <v>219642</v>
      </c>
      <c r="B866" t="s">
        <v>895</v>
      </c>
      <c r="C866" t="s">
        <v>4</v>
      </c>
      <c r="D866" s="72">
        <v>29.164656293741345</v>
      </c>
      <c r="F866" t="e">
        <f>Tabela1[[#This Row],[Coluna4]]-(Tabela1[[#This Row],[Coluna4]]*desconto)</f>
        <v>#REF!</v>
      </c>
      <c r="I866">
        <v>35.475000000000001</v>
      </c>
    </row>
    <row r="867" spans="1:9" x14ac:dyDescent="0.25">
      <c r="A867">
        <v>218867</v>
      </c>
      <c r="B867" t="s">
        <v>896</v>
      </c>
      <c r="C867" t="s">
        <v>4</v>
      </c>
      <c r="D867" s="72">
        <v>131.38112453813156</v>
      </c>
      <c r="F867" t="e">
        <f>Tabela1[[#This Row],[Coluna4]]-(Tabela1[[#This Row],[Coluna4]]*desconto)</f>
        <v>#REF!</v>
      </c>
      <c r="I867">
        <v>159.80800000000002</v>
      </c>
    </row>
    <row r="868" spans="1:9" x14ac:dyDescent="0.25">
      <c r="A868">
        <v>219634</v>
      </c>
      <c r="B868" t="s">
        <v>897</v>
      </c>
      <c r="C868" t="s">
        <v>4</v>
      </c>
      <c r="D868" s="72">
        <v>9.0342609728519712</v>
      </c>
      <c r="F868" t="e">
        <f>Tabela1[[#This Row],[Coluna4]]-(Tabela1[[#This Row],[Coluna4]]*desconto)</f>
        <v>#REF!</v>
      </c>
      <c r="I868">
        <v>10.989000000000001</v>
      </c>
    </row>
    <row r="869" spans="1:9" x14ac:dyDescent="0.25">
      <c r="A869">
        <v>500155</v>
      </c>
      <c r="B869" t="s">
        <v>898</v>
      </c>
      <c r="C869" t="s">
        <v>615</v>
      </c>
      <c r="D869" s="72">
        <v>5794.9493807843264</v>
      </c>
      <c r="F869" t="e">
        <f>Tabela1[[#This Row],[Coluna4]]-(Tabela1[[#This Row],[Coluna4]]*desconto)</f>
        <v>#REF!</v>
      </c>
      <c r="I869">
        <v>7048.8</v>
      </c>
    </row>
    <row r="870" spans="1:9" x14ac:dyDescent="0.25">
      <c r="A870">
        <v>500156</v>
      </c>
      <c r="B870" t="s">
        <v>899</v>
      </c>
      <c r="C870" t="s">
        <v>615</v>
      </c>
      <c r="D870" s="72">
        <v>5794.9493807843264</v>
      </c>
      <c r="F870" t="e">
        <f>Tabela1[[#This Row],[Coluna4]]-(Tabela1[[#This Row],[Coluna4]]*desconto)</f>
        <v>#REF!</v>
      </c>
      <c r="I870">
        <v>7048.8</v>
      </c>
    </row>
    <row r="871" spans="1:9" x14ac:dyDescent="0.25">
      <c r="A871">
        <v>500157</v>
      </c>
      <c r="B871" t="s">
        <v>900</v>
      </c>
      <c r="C871" t="s">
        <v>615</v>
      </c>
      <c r="D871" s="72">
        <v>5794.9493807843264</v>
      </c>
      <c r="F871" t="e">
        <f>Tabela1[[#This Row],[Coluna4]]-(Tabela1[[#This Row],[Coluna4]]*desconto)</f>
        <v>#REF!</v>
      </c>
      <c r="I871">
        <v>7048.8</v>
      </c>
    </row>
    <row r="872" spans="1:9" x14ac:dyDescent="0.25">
      <c r="A872">
        <v>500159</v>
      </c>
      <c r="B872" t="s">
        <v>901</v>
      </c>
      <c r="C872" t="s">
        <v>615</v>
      </c>
      <c r="D872" s="72">
        <v>5794.9493807843264</v>
      </c>
      <c r="F872" t="e">
        <f>Tabela1[[#This Row],[Coluna4]]-(Tabela1[[#This Row],[Coluna4]]*desconto)</f>
        <v>#REF!</v>
      </c>
      <c r="I872">
        <v>7048.8</v>
      </c>
    </row>
    <row r="873" spans="1:9" x14ac:dyDescent="0.25">
      <c r="A873">
        <v>500160</v>
      </c>
      <c r="B873" t="s">
        <v>902</v>
      </c>
      <c r="C873" t="s">
        <v>615</v>
      </c>
      <c r="D873" s="72">
        <v>5794.9493807843264</v>
      </c>
      <c r="F873" t="e">
        <f>Tabela1[[#This Row],[Coluna4]]-(Tabela1[[#This Row],[Coluna4]]*desconto)</f>
        <v>#REF!</v>
      </c>
      <c r="I873">
        <v>7048.8</v>
      </c>
    </row>
    <row r="874" spans="1:9" x14ac:dyDescent="0.25">
      <c r="A874">
        <v>500161</v>
      </c>
      <c r="B874" t="s">
        <v>903</v>
      </c>
      <c r="C874" t="s">
        <v>615</v>
      </c>
      <c r="D874" s="72">
        <v>7194.8528828839117</v>
      </c>
      <c r="F874" t="e">
        <f>Tabela1[[#This Row],[Coluna4]]-(Tabela1[[#This Row],[Coluna4]]*desconto)</f>
        <v>#REF!</v>
      </c>
      <c r="I874">
        <v>8751.6</v>
      </c>
    </row>
    <row r="875" spans="1:9" x14ac:dyDescent="0.25">
      <c r="A875">
        <v>500162</v>
      </c>
      <c r="B875" t="s">
        <v>904</v>
      </c>
      <c r="C875" t="s">
        <v>615</v>
      </c>
      <c r="D875" s="72">
        <v>5794.9493807843264</v>
      </c>
      <c r="F875" t="e">
        <f>Tabela1[[#This Row],[Coluna4]]-(Tabela1[[#This Row],[Coluna4]]*desconto)</f>
        <v>#REF!</v>
      </c>
      <c r="I875">
        <v>7048.8</v>
      </c>
    </row>
    <row r="876" spans="1:9" x14ac:dyDescent="0.25">
      <c r="A876">
        <v>500163</v>
      </c>
      <c r="B876" t="s">
        <v>905</v>
      </c>
      <c r="C876" t="s">
        <v>615</v>
      </c>
      <c r="D876" s="72">
        <v>5794.9493807843264</v>
      </c>
      <c r="F876" t="e">
        <f>Tabela1[[#This Row],[Coluna4]]-(Tabela1[[#This Row],[Coluna4]]*desconto)</f>
        <v>#REF!</v>
      </c>
      <c r="I876">
        <v>7048.8</v>
      </c>
    </row>
    <row r="877" spans="1:9" x14ac:dyDescent="0.25">
      <c r="A877">
        <v>500165</v>
      </c>
      <c r="B877" t="s">
        <v>906</v>
      </c>
      <c r="C877" t="s">
        <v>615</v>
      </c>
      <c r="D877" s="72">
        <v>7194.8528828839117</v>
      </c>
      <c r="F877" t="e">
        <f>Tabela1[[#This Row],[Coluna4]]-(Tabela1[[#This Row],[Coluna4]]*desconto)</f>
        <v>#REF!</v>
      </c>
      <c r="I877">
        <v>8751.6</v>
      </c>
    </row>
    <row r="878" spans="1:9" x14ac:dyDescent="0.25">
      <c r="A878">
        <v>500169</v>
      </c>
      <c r="B878" t="s">
        <v>907</v>
      </c>
      <c r="C878" t="s">
        <v>615</v>
      </c>
      <c r="D878" s="72">
        <v>7194.8528828839117</v>
      </c>
      <c r="F878" t="e">
        <f>Tabela1[[#This Row],[Coluna4]]-(Tabela1[[#This Row],[Coluna4]]*desconto)</f>
        <v>#REF!</v>
      </c>
      <c r="I878">
        <v>8751.6</v>
      </c>
    </row>
    <row r="879" spans="1:9" x14ac:dyDescent="0.25">
      <c r="A879">
        <v>500158</v>
      </c>
      <c r="B879" t="s">
        <v>908</v>
      </c>
      <c r="C879" t="s">
        <v>615</v>
      </c>
      <c r="D879" s="72">
        <v>7552.9677322582238</v>
      </c>
      <c r="F879" t="e">
        <f>Tabela1[[#This Row],[Coluna4]]-(Tabela1[[#This Row],[Coluna4]]*desconto)</f>
        <v>#REF!</v>
      </c>
      <c r="I879">
        <v>9187.2000000000007</v>
      </c>
    </row>
    <row r="880" spans="1:9" x14ac:dyDescent="0.25">
      <c r="A880">
        <v>500164</v>
      </c>
      <c r="B880" t="s">
        <v>909</v>
      </c>
      <c r="C880" t="s">
        <v>615</v>
      </c>
      <c r="D880" s="72">
        <v>9213.3183975391275</v>
      </c>
      <c r="F880" t="e">
        <f>Tabela1[[#This Row],[Coluna4]]-(Tabela1[[#This Row],[Coluna4]]*desconto)</f>
        <v>#REF!</v>
      </c>
      <c r="I880">
        <v>11206.800000000001</v>
      </c>
    </row>
    <row r="881" spans="1:9" x14ac:dyDescent="0.25">
      <c r="A881">
        <v>500166</v>
      </c>
      <c r="B881" t="s">
        <v>910</v>
      </c>
      <c r="C881" t="s">
        <v>615</v>
      </c>
      <c r="D881" s="72">
        <v>7552.9677322582238</v>
      </c>
      <c r="F881" t="e">
        <f>Tabela1[[#This Row],[Coluna4]]-(Tabela1[[#This Row],[Coluna4]]*desconto)</f>
        <v>#REF!</v>
      </c>
      <c r="I881">
        <v>9187.2000000000007</v>
      </c>
    </row>
    <row r="882" spans="1:9" x14ac:dyDescent="0.25">
      <c r="A882">
        <v>500167</v>
      </c>
      <c r="B882" t="s">
        <v>911</v>
      </c>
      <c r="C882" t="s">
        <v>615</v>
      </c>
      <c r="D882" s="72">
        <v>11003.892644410687</v>
      </c>
      <c r="F882" t="e">
        <f>Tabela1[[#This Row],[Coluna4]]-(Tabela1[[#This Row],[Coluna4]]*desconto)</f>
        <v>#REF!</v>
      </c>
      <c r="I882">
        <v>13384.800000000001</v>
      </c>
    </row>
    <row r="883" spans="1:9" x14ac:dyDescent="0.25">
      <c r="A883">
        <v>500172</v>
      </c>
      <c r="B883" t="s">
        <v>912</v>
      </c>
      <c r="C883" t="s">
        <v>615</v>
      </c>
      <c r="D883" s="72">
        <v>16961.621502183341</v>
      </c>
      <c r="F883" t="e">
        <f>Tabela1[[#This Row],[Coluna4]]-(Tabela1[[#This Row],[Coluna4]]*desconto)</f>
        <v>#REF!</v>
      </c>
      <c r="I883">
        <v>20631.600000000002</v>
      </c>
    </row>
    <row r="884" spans="1:9" x14ac:dyDescent="0.25">
      <c r="A884">
        <v>500175</v>
      </c>
      <c r="B884" t="s">
        <v>913</v>
      </c>
      <c r="C884" t="s">
        <v>615</v>
      </c>
      <c r="D884" s="72">
        <v>12371.240251112609</v>
      </c>
      <c r="F884" t="e">
        <f>Tabela1[[#This Row],[Coluna4]]-(Tabela1[[#This Row],[Coluna4]]*desconto)</f>
        <v>#REF!</v>
      </c>
      <c r="I884">
        <v>15048.000000000002</v>
      </c>
    </row>
    <row r="885" spans="1:9" x14ac:dyDescent="0.25">
      <c r="A885">
        <v>500168</v>
      </c>
      <c r="B885" t="s">
        <v>914</v>
      </c>
      <c r="C885" t="s">
        <v>615</v>
      </c>
      <c r="D885" s="72">
        <v>9213.3183975391275</v>
      </c>
      <c r="F885" t="e">
        <f>Tabela1[[#This Row],[Coluna4]]-(Tabela1[[#This Row],[Coluna4]]*desconto)</f>
        <v>#REF!</v>
      </c>
      <c r="I885">
        <v>11206.800000000001</v>
      </c>
    </row>
    <row r="886" spans="1:9" x14ac:dyDescent="0.25">
      <c r="A886">
        <v>500174</v>
      </c>
      <c r="B886" t="s">
        <v>915</v>
      </c>
      <c r="C886" t="s">
        <v>615</v>
      </c>
      <c r="D886" s="72">
        <v>7552.9677322582238</v>
      </c>
      <c r="F886" t="e">
        <f>Tabela1[[#This Row],[Coluna4]]-(Tabela1[[#This Row],[Coluna4]]*desconto)</f>
        <v>#REF!</v>
      </c>
      <c r="I886">
        <v>9187.2000000000007</v>
      </c>
    </row>
    <row r="887" spans="1:9" x14ac:dyDescent="0.25">
      <c r="A887">
        <v>500170</v>
      </c>
      <c r="B887" t="s">
        <v>916</v>
      </c>
      <c r="C887" t="s">
        <v>615</v>
      </c>
      <c r="D887" s="72">
        <v>7748.3031046442129</v>
      </c>
      <c r="F887" t="e">
        <f>Tabela1[[#This Row],[Coluna4]]-(Tabela1[[#This Row],[Coluna4]]*desconto)</f>
        <v>#REF!</v>
      </c>
      <c r="I887">
        <v>9424.8000000000011</v>
      </c>
    </row>
    <row r="888" spans="1:9" x14ac:dyDescent="0.25">
      <c r="A888">
        <v>500171</v>
      </c>
      <c r="B888" t="s">
        <v>917</v>
      </c>
      <c r="C888" t="s">
        <v>615</v>
      </c>
      <c r="D888" s="72">
        <v>11003.892644410687</v>
      </c>
      <c r="F888" t="e">
        <f>Tabela1[[#This Row],[Coluna4]]-(Tabela1[[#This Row],[Coluna4]]*desconto)</f>
        <v>#REF!</v>
      </c>
      <c r="I888">
        <v>13384.800000000001</v>
      </c>
    </row>
    <row r="889" spans="1:9" x14ac:dyDescent="0.25">
      <c r="A889">
        <v>500173</v>
      </c>
      <c r="B889" t="s">
        <v>918</v>
      </c>
      <c r="C889" t="s">
        <v>615</v>
      </c>
      <c r="D889" s="72">
        <v>10580.666004241048</v>
      </c>
      <c r="F889" t="e">
        <f>Tabela1[[#This Row],[Coluna4]]-(Tabela1[[#This Row],[Coluna4]]*desconto)</f>
        <v>#REF!</v>
      </c>
      <c r="I889">
        <v>12870.000000000002</v>
      </c>
    </row>
    <row r="890" spans="1:9" x14ac:dyDescent="0.25">
      <c r="A890">
        <v>400020</v>
      </c>
      <c r="B890" t="s">
        <v>919</v>
      </c>
      <c r="C890" t="s">
        <v>1</v>
      </c>
      <c r="D890" s="72">
        <v>1763.4443340401742</v>
      </c>
      <c r="F890" t="e">
        <f>Tabela1[[#This Row],[Coluna4]]-(Tabela1[[#This Row],[Coluna4]]*desconto)</f>
        <v>#REF!</v>
      </c>
      <c r="I890">
        <v>2145</v>
      </c>
    </row>
    <row r="891" spans="1:9" x14ac:dyDescent="0.25">
      <c r="A891">
        <v>400011</v>
      </c>
      <c r="B891" t="s">
        <v>920</v>
      </c>
      <c r="C891" t="s">
        <v>1</v>
      </c>
      <c r="D891" s="72">
        <v>1763.4443340401742</v>
      </c>
      <c r="F891" t="e">
        <f>Tabela1[[#This Row],[Coluna4]]-(Tabela1[[#This Row],[Coluna4]]*desconto)</f>
        <v>#REF!</v>
      </c>
      <c r="I891">
        <v>2145</v>
      </c>
    </row>
    <row r="892" spans="1:9" x14ac:dyDescent="0.25">
      <c r="A892">
        <v>400021</v>
      </c>
      <c r="B892" t="s">
        <v>921</v>
      </c>
      <c r="C892" t="s">
        <v>1</v>
      </c>
      <c r="D892" s="72">
        <v>1763.4443340401742</v>
      </c>
      <c r="F892" t="e">
        <f>Tabela1[[#This Row],[Coluna4]]-(Tabela1[[#This Row],[Coluna4]]*desconto)</f>
        <v>#REF!</v>
      </c>
      <c r="I892">
        <v>2145</v>
      </c>
    </row>
    <row r="893" spans="1:9" x14ac:dyDescent="0.25">
      <c r="A893">
        <v>400012</v>
      </c>
      <c r="B893" t="s">
        <v>922</v>
      </c>
      <c r="C893" t="s">
        <v>1</v>
      </c>
      <c r="D893" s="72">
        <v>1763.4443340401742</v>
      </c>
      <c r="F893" t="e">
        <f>Tabela1[[#This Row],[Coluna4]]-(Tabela1[[#This Row],[Coluna4]]*desconto)</f>
        <v>#REF!</v>
      </c>
      <c r="I893">
        <v>2145</v>
      </c>
    </row>
    <row r="894" spans="1:9" x14ac:dyDescent="0.25">
      <c r="A894" t="s">
        <v>923</v>
      </c>
      <c r="B894" t="s">
        <v>924</v>
      </c>
      <c r="C894" t="s">
        <v>4</v>
      </c>
      <c r="D894" s="72">
        <v>0</v>
      </c>
      <c r="F894" t="e">
        <f>Tabela1[[#This Row],[Coluna4]]-(Tabela1[[#This Row],[Coluna4]]*desconto)</f>
        <v>#REF!</v>
      </c>
      <c r="I894">
        <v>0</v>
      </c>
    </row>
    <row r="895" spans="1:9" x14ac:dyDescent="0.25">
      <c r="A895" t="s">
        <v>925</v>
      </c>
      <c r="B895" t="s">
        <v>926</v>
      </c>
      <c r="C895" t="s">
        <v>4</v>
      </c>
      <c r="D895" s="72">
        <v>0</v>
      </c>
      <c r="F895" t="e">
        <f>Tabela1[[#This Row],[Coluna4]]-(Tabela1[[#This Row],[Coluna4]]*desconto)</f>
        <v>#REF!</v>
      </c>
      <c r="I895">
        <v>0</v>
      </c>
    </row>
    <row r="896" spans="1:9" x14ac:dyDescent="0.25">
      <c r="A896">
        <v>230219</v>
      </c>
      <c r="B896" t="s">
        <v>927</v>
      </c>
      <c r="C896" t="s">
        <v>4</v>
      </c>
      <c r="D896" s="72">
        <v>9.1156507113461327</v>
      </c>
      <c r="F896" t="e">
        <f>Tabela1[[#This Row],[Coluna4]]-(Tabela1[[#This Row],[Coluna4]]*desconto)</f>
        <v>#REF!</v>
      </c>
      <c r="I896">
        <v>11.088000000000001</v>
      </c>
    </row>
    <row r="897" spans="1:9" x14ac:dyDescent="0.25">
      <c r="A897">
        <v>230235</v>
      </c>
      <c r="B897" t="s">
        <v>928</v>
      </c>
      <c r="C897" t="s">
        <v>4</v>
      </c>
      <c r="D897" s="72">
        <v>8.265580109295998</v>
      </c>
      <c r="F897" t="e">
        <f>Tabela1[[#This Row],[Coluna4]]-(Tabela1[[#This Row],[Coluna4]]*desconto)</f>
        <v>#REF!</v>
      </c>
      <c r="I897">
        <v>10.054000000000002</v>
      </c>
    </row>
    <row r="898" spans="1:9" x14ac:dyDescent="0.25">
      <c r="A898">
        <v>230243</v>
      </c>
      <c r="B898" t="s">
        <v>929</v>
      </c>
      <c r="C898" t="s">
        <v>4</v>
      </c>
      <c r="D898" s="72">
        <v>8.7539185402609672</v>
      </c>
      <c r="F898" t="e">
        <f>Tabela1[[#This Row],[Coluna4]]-(Tabela1[[#This Row],[Coluna4]]*desconto)</f>
        <v>#REF!</v>
      </c>
      <c r="I898">
        <v>10.648</v>
      </c>
    </row>
    <row r="899" spans="1:9" x14ac:dyDescent="0.25">
      <c r="A899">
        <v>230250</v>
      </c>
      <c r="B899" t="s">
        <v>930</v>
      </c>
      <c r="C899" t="s">
        <v>4</v>
      </c>
      <c r="D899" s="72">
        <v>8.9709578429120675</v>
      </c>
      <c r="F899" t="e">
        <f>Tabela1[[#This Row],[Coluna4]]-(Tabela1[[#This Row],[Coluna4]]*desconto)</f>
        <v>#REF!</v>
      </c>
      <c r="I899">
        <v>10.912000000000001</v>
      </c>
    </row>
    <row r="900" spans="1:9" x14ac:dyDescent="0.25">
      <c r="A900">
        <v>230268</v>
      </c>
      <c r="B900" t="s">
        <v>931</v>
      </c>
      <c r="C900" t="s">
        <v>4</v>
      </c>
      <c r="D900" s="72">
        <v>11.258913825025729</v>
      </c>
      <c r="F900" t="e">
        <f>Tabela1[[#This Row],[Coluna4]]-(Tabela1[[#This Row],[Coluna4]]*desconto)</f>
        <v>#REF!</v>
      </c>
      <c r="I900">
        <v>13.695</v>
      </c>
    </row>
    <row r="901" spans="1:9" x14ac:dyDescent="0.25">
      <c r="A901">
        <v>230169</v>
      </c>
      <c r="B901" t="s">
        <v>932</v>
      </c>
      <c r="C901" t="s">
        <v>4</v>
      </c>
      <c r="D901" s="72">
        <v>4.0694869247080945</v>
      </c>
      <c r="F901" t="e">
        <f>Tabela1[[#This Row],[Coluna4]]-(Tabela1[[#This Row],[Coluna4]]*desconto)</f>
        <v>#REF!</v>
      </c>
      <c r="I901">
        <v>4.95</v>
      </c>
    </row>
    <row r="902" spans="1:9" x14ac:dyDescent="0.25">
      <c r="A902">
        <v>230177</v>
      </c>
      <c r="B902" t="s">
        <v>933</v>
      </c>
      <c r="C902" t="s">
        <v>4</v>
      </c>
      <c r="D902" s="72">
        <v>5.4711990876631056</v>
      </c>
      <c r="F902" t="e">
        <f>Tabela1[[#This Row],[Coluna4]]-(Tabela1[[#This Row],[Coluna4]]*desconto)</f>
        <v>#REF!</v>
      </c>
      <c r="I902">
        <v>6.6550000000000002</v>
      </c>
    </row>
    <row r="903" spans="1:9" x14ac:dyDescent="0.25">
      <c r="A903">
        <v>230185</v>
      </c>
      <c r="B903" t="s">
        <v>934</v>
      </c>
      <c r="C903" t="s">
        <v>4</v>
      </c>
      <c r="D903" s="72">
        <v>6.1494469084477874</v>
      </c>
      <c r="F903" t="e">
        <f>Tabela1[[#This Row],[Coluna4]]-(Tabela1[[#This Row],[Coluna4]]*desconto)</f>
        <v>#REF!</v>
      </c>
      <c r="I903">
        <v>7.48</v>
      </c>
    </row>
    <row r="904" spans="1:9" x14ac:dyDescent="0.25">
      <c r="A904">
        <v>230193</v>
      </c>
      <c r="B904" t="s">
        <v>935</v>
      </c>
      <c r="C904" t="s">
        <v>4</v>
      </c>
      <c r="D904" s="72">
        <v>9.1789538412860363</v>
      </c>
      <c r="F904" t="e">
        <f>Tabela1[[#This Row],[Coluna4]]-(Tabela1[[#This Row],[Coluna4]]*desconto)</f>
        <v>#REF!</v>
      </c>
      <c r="I904">
        <v>11.165000000000001</v>
      </c>
    </row>
    <row r="905" spans="1:9" x14ac:dyDescent="0.25">
      <c r="A905">
        <v>230201</v>
      </c>
      <c r="B905" t="s">
        <v>936</v>
      </c>
      <c r="C905" t="s">
        <v>4</v>
      </c>
      <c r="D905" s="72">
        <v>9.1879971455631662</v>
      </c>
      <c r="F905" t="e">
        <f>Tabela1[[#This Row],[Coluna4]]-(Tabela1[[#This Row],[Coluna4]]*desconto)</f>
        <v>#REF!</v>
      </c>
      <c r="I905">
        <v>11.176000000000002</v>
      </c>
    </row>
    <row r="906" spans="1:9" x14ac:dyDescent="0.25">
      <c r="A906">
        <v>376376</v>
      </c>
      <c r="B906" t="s">
        <v>937</v>
      </c>
      <c r="C906" t="s">
        <v>4</v>
      </c>
      <c r="D906" s="72">
        <v>3.4002824082005412</v>
      </c>
      <c r="F906" t="e">
        <f>Tabela1[[#This Row],[Coluna4]]-(Tabela1[[#This Row],[Coluna4]]*desconto)</f>
        <v>#REF!</v>
      </c>
      <c r="I906">
        <v>4.1360000000000001</v>
      </c>
    </row>
    <row r="907" spans="1:9" x14ac:dyDescent="0.25">
      <c r="A907">
        <v>230284</v>
      </c>
      <c r="B907" t="s">
        <v>938</v>
      </c>
      <c r="C907" t="s">
        <v>4</v>
      </c>
      <c r="D907" s="72">
        <v>2.5682984147046639</v>
      </c>
      <c r="F907" t="e">
        <f>Tabela1[[#This Row],[Coluna4]]-(Tabela1[[#This Row],[Coluna4]]*desconto)</f>
        <v>#REF!</v>
      </c>
      <c r="I907">
        <v>3.1240000000000001</v>
      </c>
    </row>
    <row r="908" spans="1:9" x14ac:dyDescent="0.25">
      <c r="A908">
        <v>230292</v>
      </c>
      <c r="B908" t="s">
        <v>939</v>
      </c>
      <c r="C908" t="s">
        <v>4</v>
      </c>
      <c r="D908" s="72">
        <v>3.5630618851888656</v>
      </c>
      <c r="F908" t="e">
        <f>Tabela1[[#This Row],[Coluna4]]-(Tabela1[[#This Row],[Coluna4]]*desconto)</f>
        <v>#REF!</v>
      </c>
      <c r="I908">
        <v>4.3340000000000005</v>
      </c>
    </row>
    <row r="909" spans="1:9" x14ac:dyDescent="0.25">
      <c r="A909">
        <v>230300</v>
      </c>
      <c r="B909" t="s">
        <v>940</v>
      </c>
      <c r="C909" t="s">
        <v>4</v>
      </c>
      <c r="D909" s="72">
        <v>4.3769592701304836</v>
      </c>
      <c r="F909" t="e">
        <f>Tabela1[[#This Row],[Coluna4]]-(Tabela1[[#This Row],[Coluna4]]*desconto)</f>
        <v>#REF!</v>
      </c>
      <c r="I909">
        <v>5.3239999999999998</v>
      </c>
    </row>
    <row r="910" spans="1:9" x14ac:dyDescent="0.25">
      <c r="A910">
        <v>230326</v>
      </c>
      <c r="B910" t="s">
        <v>941</v>
      </c>
      <c r="C910" t="s">
        <v>4</v>
      </c>
      <c r="D910" s="72">
        <v>10.707272264120853</v>
      </c>
      <c r="F910" t="e">
        <f>Tabela1[[#This Row],[Coluna4]]-(Tabela1[[#This Row],[Coluna4]]*desconto)</f>
        <v>#REF!</v>
      </c>
      <c r="I910">
        <v>13.024000000000001</v>
      </c>
    </row>
    <row r="911" spans="1:9" x14ac:dyDescent="0.25">
      <c r="A911">
        <v>230359</v>
      </c>
      <c r="B911" t="s">
        <v>942</v>
      </c>
      <c r="C911" t="s">
        <v>4</v>
      </c>
      <c r="D911" s="72">
        <v>4.0514003161538366</v>
      </c>
      <c r="F911" t="e">
        <f>Tabela1[[#This Row],[Coluna4]]-(Tabela1[[#This Row],[Coluna4]]*desconto)</f>
        <v>#REF!</v>
      </c>
      <c r="I911">
        <v>4.9280000000000008</v>
      </c>
    </row>
    <row r="912" spans="1:9" x14ac:dyDescent="0.25">
      <c r="A912">
        <v>230367</v>
      </c>
      <c r="B912" t="s">
        <v>943</v>
      </c>
      <c r="C912" t="s">
        <v>4</v>
      </c>
      <c r="D912" s="72">
        <v>4.6573017027214867</v>
      </c>
      <c r="F912" t="e">
        <f>Tabela1[[#This Row],[Coluna4]]-(Tabela1[[#This Row],[Coluna4]]*desconto)</f>
        <v>#REF!</v>
      </c>
      <c r="I912">
        <v>5.6650000000000009</v>
      </c>
    </row>
    <row r="913" spans="1:9" x14ac:dyDescent="0.25">
      <c r="A913">
        <v>230375</v>
      </c>
      <c r="B913" t="s">
        <v>944</v>
      </c>
      <c r="C913" t="s">
        <v>4</v>
      </c>
      <c r="D913" s="72">
        <v>4.8833843096497143</v>
      </c>
      <c r="F913" t="e">
        <f>Tabela1[[#This Row],[Coluna4]]-(Tabela1[[#This Row],[Coluna4]]*desconto)</f>
        <v>#REF!</v>
      </c>
      <c r="I913">
        <v>5.9400000000000013</v>
      </c>
    </row>
    <row r="914" spans="1:9" x14ac:dyDescent="0.25">
      <c r="A914">
        <v>230383</v>
      </c>
      <c r="B914" t="s">
        <v>945</v>
      </c>
      <c r="C914" t="s">
        <v>4</v>
      </c>
      <c r="D914" s="72">
        <v>6.6920451650755339</v>
      </c>
      <c r="F914" t="e">
        <f>Tabela1[[#This Row],[Coluna4]]-(Tabela1[[#This Row],[Coluna4]]*desconto)</f>
        <v>#REF!</v>
      </c>
      <c r="I914">
        <v>8.14</v>
      </c>
    </row>
    <row r="915" spans="1:9" x14ac:dyDescent="0.25">
      <c r="A915">
        <v>230391</v>
      </c>
      <c r="B915" t="s">
        <v>946</v>
      </c>
      <c r="C915" t="s">
        <v>4</v>
      </c>
      <c r="D915" s="72">
        <v>9.0433042771290992</v>
      </c>
      <c r="F915" t="e">
        <f>Tabela1[[#This Row],[Coluna4]]-(Tabela1[[#This Row],[Coluna4]]*desconto)</f>
        <v>#REF!</v>
      </c>
      <c r="I915">
        <v>11</v>
      </c>
    </row>
    <row r="916" spans="1:9" x14ac:dyDescent="0.25">
      <c r="A916" t="s">
        <v>947</v>
      </c>
      <c r="B916" t="s">
        <v>948</v>
      </c>
      <c r="C916" t="s">
        <v>4</v>
      </c>
      <c r="D916" s="72">
        <v>0</v>
      </c>
      <c r="F916" t="e">
        <f>Tabela1[[#This Row],[Coluna4]]-(Tabela1[[#This Row],[Coluna4]]*desconto)</f>
        <v>#REF!</v>
      </c>
      <c r="I916">
        <v>0</v>
      </c>
    </row>
    <row r="917" spans="1:9" x14ac:dyDescent="0.25">
      <c r="A917">
        <v>299610</v>
      </c>
      <c r="B917" t="s">
        <v>949</v>
      </c>
      <c r="C917" t="s">
        <v>4</v>
      </c>
      <c r="D917" s="72">
        <v>4476.4356171789041</v>
      </c>
      <c r="F917" t="e">
        <f>Tabela1[[#This Row],[Coluna4]]-(Tabela1[[#This Row],[Coluna4]]*desconto)</f>
        <v>#REF!</v>
      </c>
      <c r="I917">
        <v>5445</v>
      </c>
    </row>
    <row r="918" spans="1:9" x14ac:dyDescent="0.25">
      <c r="A918">
        <v>299636</v>
      </c>
      <c r="B918" t="s">
        <v>950</v>
      </c>
      <c r="C918" t="s">
        <v>4</v>
      </c>
      <c r="D918" s="72">
        <v>5476.6250702293828</v>
      </c>
      <c r="F918" t="e">
        <f>Tabela1[[#This Row],[Coluna4]]-(Tabela1[[#This Row],[Coluna4]]*desconto)</f>
        <v>#REF!</v>
      </c>
      <c r="I918">
        <v>6661.6</v>
      </c>
    </row>
    <row r="919" spans="1:9" x14ac:dyDescent="0.25">
      <c r="A919">
        <v>372330</v>
      </c>
      <c r="B919" t="s">
        <v>951</v>
      </c>
      <c r="C919" t="s">
        <v>4</v>
      </c>
      <c r="D919" s="72">
        <v>176.33539009974032</v>
      </c>
      <c r="F919" t="e">
        <f>Tabela1[[#This Row],[Coluna4]]-(Tabela1[[#This Row],[Coluna4]]*desconto)</f>
        <v>#REF!</v>
      </c>
      <c r="I919">
        <v>214.48900000000003</v>
      </c>
    </row>
    <row r="920" spans="1:9" x14ac:dyDescent="0.25">
      <c r="A920">
        <v>400628</v>
      </c>
      <c r="B920" t="s">
        <v>952</v>
      </c>
      <c r="C920" t="s">
        <v>4</v>
      </c>
      <c r="D920" s="72">
        <v>24.80578363216512</v>
      </c>
      <c r="F920" t="e">
        <f>Tabela1[[#This Row],[Coluna4]]-(Tabela1[[#This Row],[Coluna4]]*desconto)</f>
        <v>#REF!</v>
      </c>
      <c r="I920">
        <v>30.173000000000002</v>
      </c>
    </row>
    <row r="921" spans="1:9" x14ac:dyDescent="0.25">
      <c r="A921">
        <v>361650</v>
      </c>
      <c r="B921" t="s">
        <v>953</v>
      </c>
      <c r="C921" t="s">
        <v>4</v>
      </c>
      <c r="D921" s="72">
        <v>12.316980425449835</v>
      </c>
      <c r="F921" t="e">
        <f>Tabela1[[#This Row],[Coluna4]]-(Tabela1[[#This Row],[Coluna4]]*desconto)</f>
        <v>#REF!</v>
      </c>
      <c r="I921">
        <v>14.982000000000001</v>
      </c>
    </row>
    <row r="922" spans="1:9" x14ac:dyDescent="0.25">
      <c r="A922">
        <v>400363</v>
      </c>
      <c r="B922" t="s">
        <v>954</v>
      </c>
      <c r="C922" t="s">
        <v>4</v>
      </c>
      <c r="D922" s="72">
        <v>20.980465922939509</v>
      </c>
      <c r="F922" t="e">
        <f>Tabela1[[#This Row],[Coluna4]]-(Tabela1[[#This Row],[Coluna4]]*desconto)</f>
        <v>#REF!</v>
      </c>
      <c r="I922">
        <v>25.52</v>
      </c>
    </row>
    <row r="923" spans="1:9" x14ac:dyDescent="0.25">
      <c r="A923">
        <v>400325</v>
      </c>
      <c r="B923" t="s">
        <v>955</v>
      </c>
      <c r="C923" t="s">
        <v>4</v>
      </c>
      <c r="D923" s="72">
        <v>25.637767625660999</v>
      </c>
      <c r="F923" t="e">
        <f>Tabela1[[#This Row],[Coluna4]]-(Tabela1[[#This Row],[Coluna4]]*desconto)</f>
        <v>#REF!</v>
      </c>
      <c r="I923">
        <v>31.185000000000006</v>
      </c>
    </row>
    <row r="924" spans="1:9" x14ac:dyDescent="0.25">
      <c r="A924">
        <v>400551</v>
      </c>
      <c r="B924" t="s">
        <v>956</v>
      </c>
      <c r="C924" t="s">
        <v>4</v>
      </c>
      <c r="D924" s="72">
        <v>38.271263700810351</v>
      </c>
      <c r="F924" t="e">
        <f>Tabela1[[#This Row],[Coluna4]]-(Tabela1[[#This Row],[Coluna4]]*desconto)</f>
        <v>#REF!</v>
      </c>
      <c r="I924">
        <v>46.552000000000007</v>
      </c>
    </row>
    <row r="925" spans="1:9" x14ac:dyDescent="0.25">
      <c r="A925">
        <v>376239</v>
      </c>
      <c r="B925" t="s">
        <v>957</v>
      </c>
      <c r="C925" t="s">
        <v>4</v>
      </c>
      <c r="D925" s="72">
        <v>326.16485536321522</v>
      </c>
      <c r="F925" t="e">
        <f>Tabela1[[#This Row],[Coluna4]]-(Tabela1[[#This Row],[Coluna4]]*desconto)</f>
        <v>#REF!</v>
      </c>
      <c r="I925">
        <v>396.73700000000002</v>
      </c>
    </row>
    <row r="926" spans="1:9" x14ac:dyDescent="0.25">
      <c r="A926">
        <v>256776</v>
      </c>
      <c r="B926" t="s">
        <v>958</v>
      </c>
      <c r="C926" t="s">
        <v>4</v>
      </c>
      <c r="D926" s="72">
        <v>74.562043764929427</v>
      </c>
      <c r="F926" t="e">
        <f>Tabela1[[#This Row],[Coluna4]]-(Tabela1[[#This Row],[Coluna4]]*desconto)</f>
        <v>#REF!</v>
      </c>
      <c r="I926">
        <v>90.695000000000007</v>
      </c>
    </row>
    <row r="927" spans="1:9" x14ac:dyDescent="0.25">
      <c r="A927">
        <v>400493</v>
      </c>
      <c r="B927" t="s">
        <v>959</v>
      </c>
      <c r="C927" t="s">
        <v>4</v>
      </c>
      <c r="D927" s="72">
        <v>69.452576848351484</v>
      </c>
      <c r="F927" t="e">
        <f>Tabela1[[#This Row],[Coluna4]]-(Tabela1[[#This Row],[Coluna4]]*desconto)</f>
        <v>#REF!</v>
      </c>
      <c r="I927">
        <v>84.48</v>
      </c>
    </row>
    <row r="928" spans="1:9" x14ac:dyDescent="0.25">
      <c r="A928">
        <v>400243</v>
      </c>
      <c r="B928" t="s">
        <v>960</v>
      </c>
      <c r="C928" t="s">
        <v>4</v>
      </c>
      <c r="D928" s="72">
        <v>584.559188473625</v>
      </c>
      <c r="F928" t="e">
        <f>Tabela1[[#This Row],[Coluna4]]-(Tabela1[[#This Row],[Coluna4]]*desconto)</f>
        <v>#REF!</v>
      </c>
      <c r="I928">
        <v>711.04000000000008</v>
      </c>
    </row>
    <row r="929" spans="1:9" x14ac:dyDescent="0.25">
      <c r="A929">
        <v>400242</v>
      </c>
      <c r="B929" t="s">
        <v>961</v>
      </c>
      <c r="C929" t="s">
        <v>4</v>
      </c>
      <c r="D929" s="72">
        <v>542.59825662774597</v>
      </c>
      <c r="F929" t="e">
        <f>Tabela1[[#This Row],[Coluna4]]-(Tabela1[[#This Row],[Coluna4]]*desconto)</f>
        <v>#REF!</v>
      </c>
      <c r="I929">
        <v>660</v>
      </c>
    </row>
    <row r="930" spans="1:9" x14ac:dyDescent="0.25">
      <c r="A930">
        <v>258251</v>
      </c>
      <c r="B930" t="s">
        <v>962</v>
      </c>
      <c r="C930" t="s">
        <v>4</v>
      </c>
      <c r="D930" s="72">
        <v>22.237485217460456</v>
      </c>
      <c r="F930" t="e">
        <f>Tabela1[[#This Row],[Coluna4]]-(Tabela1[[#This Row],[Coluna4]]*desconto)</f>
        <v>#REF!</v>
      </c>
      <c r="I930">
        <v>27.049000000000003</v>
      </c>
    </row>
    <row r="931" spans="1:9" x14ac:dyDescent="0.25">
      <c r="A931">
        <v>258277</v>
      </c>
      <c r="B931" t="s">
        <v>963</v>
      </c>
      <c r="C931" t="s">
        <v>4</v>
      </c>
      <c r="D931" s="72">
        <v>22.30078834740036</v>
      </c>
      <c r="F931" t="e">
        <f>Tabela1[[#This Row],[Coluna4]]-(Tabela1[[#This Row],[Coluna4]]*desconto)</f>
        <v>#REF!</v>
      </c>
      <c r="I931">
        <v>27.126000000000001</v>
      </c>
    </row>
    <row r="932" spans="1:9" x14ac:dyDescent="0.25">
      <c r="A932">
        <v>258285</v>
      </c>
      <c r="B932" t="s">
        <v>964</v>
      </c>
      <c r="C932" t="s">
        <v>4</v>
      </c>
      <c r="D932" s="72">
        <v>69.235537545700396</v>
      </c>
      <c r="F932" t="e">
        <f>Tabela1[[#This Row],[Coluna4]]-(Tabela1[[#This Row],[Coluna4]]*desconto)</f>
        <v>#REF!</v>
      </c>
      <c r="I932">
        <v>84.216000000000008</v>
      </c>
    </row>
    <row r="933" spans="1:9" x14ac:dyDescent="0.25">
      <c r="A933">
        <v>258293</v>
      </c>
      <c r="B933" t="s">
        <v>965</v>
      </c>
      <c r="C933" t="s">
        <v>4</v>
      </c>
      <c r="D933" s="72">
        <v>55.290762350367316</v>
      </c>
      <c r="F933" t="e">
        <f>Tabela1[[#This Row],[Coluna4]]-(Tabela1[[#This Row],[Coluna4]]*desconto)</f>
        <v>#REF!</v>
      </c>
      <c r="I933">
        <v>67.254000000000005</v>
      </c>
    </row>
    <row r="934" spans="1:9" x14ac:dyDescent="0.25">
      <c r="A934">
        <v>352561</v>
      </c>
      <c r="B934" t="s">
        <v>966</v>
      </c>
      <c r="C934" t="s">
        <v>4</v>
      </c>
      <c r="D934" s="72">
        <v>24.281271984091632</v>
      </c>
      <c r="F934" t="e">
        <f>Tabela1[[#This Row],[Coluna4]]-(Tabela1[[#This Row],[Coluna4]]*desconto)</f>
        <v>#REF!</v>
      </c>
      <c r="I934">
        <v>29.535000000000004</v>
      </c>
    </row>
    <row r="935" spans="1:9" x14ac:dyDescent="0.25">
      <c r="A935">
        <v>376238</v>
      </c>
      <c r="B935" t="s">
        <v>967</v>
      </c>
      <c r="C935" t="s">
        <v>4</v>
      </c>
      <c r="D935" s="72">
        <v>27.138956135664429</v>
      </c>
      <c r="F935" t="e">
        <f>Tabela1[[#This Row],[Coluna4]]-(Tabela1[[#This Row],[Coluna4]]*desconto)</f>
        <v>#REF!</v>
      </c>
      <c r="I935">
        <v>33.011000000000003</v>
      </c>
    </row>
    <row r="936" spans="1:9" x14ac:dyDescent="0.25">
      <c r="A936">
        <v>259390</v>
      </c>
      <c r="B936" t="s">
        <v>968</v>
      </c>
      <c r="C936" t="s">
        <v>4</v>
      </c>
      <c r="D936" s="72">
        <v>55.887620432657833</v>
      </c>
      <c r="F936" t="e">
        <f>Tabela1[[#This Row],[Coluna4]]-(Tabela1[[#This Row],[Coluna4]]*desconto)</f>
        <v>#REF!</v>
      </c>
      <c r="I936">
        <v>67.98</v>
      </c>
    </row>
    <row r="937" spans="1:9" x14ac:dyDescent="0.25">
      <c r="A937">
        <v>354899</v>
      </c>
      <c r="B937" t="s">
        <v>969</v>
      </c>
      <c r="C937" t="s">
        <v>4</v>
      </c>
      <c r="D937" s="72">
        <v>38.434043177798678</v>
      </c>
      <c r="F937" t="e">
        <f>Tabela1[[#This Row],[Coluna4]]-(Tabela1[[#This Row],[Coluna4]]*desconto)</f>
        <v>#REF!</v>
      </c>
      <c r="I937">
        <v>46.750000000000007</v>
      </c>
    </row>
    <row r="938" spans="1:9" x14ac:dyDescent="0.25">
      <c r="A938">
        <v>258343</v>
      </c>
      <c r="B938" t="s">
        <v>970</v>
      </c>
      <c r="C938" t="s">
        <v>4</v>
      </c>
      <c r="D938" s="72">
        <v>44.764356171789039</v>
      </c>
      <c r="F938" t="e">
        <f>Tabela1[[#This Row],[Coluna4]]-(Tabela1[[#This Row],[Coluna4]]*desconto)</f>
        <v>#REF!</v>
      </c>
      <c r="I938">
        <v>54.45</v>
      </c>
    </row>
    <row r="939" spans="1:9" x14ac:dyDescent="0.25">
      <c r="A939">
        <v>256537</v>
      </c>
      <c r="B939" t="s">
        <v>971</v>
      </c>
      <c r="C939" t="s">
        <v>4</v>
      </c>
      <c r="D939" s="72">
        <v>65.111790795329512</v>
      </c>
      <c r="F939" t="e">
        <f>Tabela1[[#This Row],[Coluna4]]-(Tabela1[[#This Row],[Coluna4]]*desconto)</f>
        <v>#REF!</v>
      </c>
      <c r="I939">
        <v>79.2</v>
      </c>
    </row>
    <row r="940" spans="1:9" x14ac:dyDescent="0.25">
      <c r="A940">
        <v>258301</v>
      </c>
      <c r="B940" t="s">
        <v>972</v>
      </c>
      <c r="C940" t="s">
        <v>4</v>
      </c>
      <c r="D940" s="72">
        <v>55.372152088861483</v>
      </c>
      <c r="F940" t="e">
        <f>Tabela1[[#This Row],[Coluna4]]-(Tabela1[[#This Row],[Coluna4]]*desconto)</f>
        <v>#REF!</v>
      </c>
      <c r="I940">
        <v>67.353000000000009</v>
      </c>
    </row>
    <row r="941" spans="1:9" x14ac:dyDescent="0.25">
      <c r="A941">
        <v>500798</v>
      </c>
      <c r="B941" t="s">
        <v>973</v>
      </c>
      <c r="C941" t="s">
        <v>4</v>
      </c>
      <c r="D941" s="72">
        <v>402.42704033224493</v>
      </c>
      <c r="F941" t="e">
        <f>Tabela1[[#This Row],[Coluna4]]-(Tabela1[[#This Row],[Coluna4]]*desconto)</f>
        <v>#REF!</v>
      </c>
      <c r="I941">
        <v>489.50000000000006</v>
      </c>
    </row>
    <row r="942" spans="1:9" x14ac:dyDescent="0.25">
      <c r="A942">
        <v>229138</v>
      </c>
      <c r="B942" t="s">
        <v>974</v>
      </c>
      <c r="C942" t="s">
        <v>4</v>
      </c>
      <c r="D942" s="72">
        <v>1139.4563389182665</v>
      </c>
      <c r="F942" t="e">
        <f>Tabela1[[#This Row],[Coluna4]]-(Tabela1[[#This Row],[Coluna4]]*desconto)</f>
        <v>#REF!</v>
      </c>
      <c r="I942">
        <v>1386</v>
      </c>
    </row>
    <row r="943" spans="1:9" x14ac:dyDescent="0.25">
      <c r="A943">
        <v>229112</v>
      </c>
      <c r="B943" t="s">
        <v>975</v>
      </c>
      <c r="C943" t="s">
        <v>4</v>
      </c>
      <c r="D943" s="72">
        <v>1220.8460774124285</v>
      </c>
      <c r="F943" t="e">
        <f>Tabela1[[#This Row],[Coluna4]]-(Tabela1[[#This Row],[Coluna4]]*desconto)</f>
        <v>#REF!</v>
      </c>
      <c r="I943">
        <v>1485.0000000000002</v>
      </c>
    </row>
    <row r="944" spans="1:9" x14ac:dyDescent="0.25">
      <c r="A944">
        <v>259127</v>
      </c>
      <c r="B944" t="s">
        <v>976</v>
      </c>
      <c r="C944" t="s">
        <v>4</v>
      </c>
      <c r="D944" s="72">
        <v>72.644863258178049</v>
      </c>
      <c r="F944" t="e">
        <f>Tabela1[[#This Row],[Coluna4]]-(Tabela1[[#This Row],[Coluna4]]*desconto)</f>
        <v>#REF!</v>
      </c>
      <c r="I944">
        <v>88.363</v>
      </c>
    </row>
    <row r="945" spans="1:9" x14ac:dyDescent="0.25">
      <c r="A945">
        <v>400091</v>
      </c>
      <c r="B945" t="s">
        <v>977</v>
      </c>
      <c r="C945" t="s">
        <v>10</v>
      </c>
      <c r="D945" s="72">
        <v>1027.3193658818657</v>
      </c>
      <c r="F945" t="e">
        <f>Tabela1[[#This Row],[Coluna4]]-(Tabela1[[#This Row],[Coluna4]]*desconto)</f>
        <v>#REF!</v>
      </c>
      <c r="I945">
        <v>1249.6000000000001</v>
      </c>
    </row>
    <row r="946" spans="1:9" x14ac:dyDescent="0.25">
      <c r="A946">
        <v>400227</v>
      </c>
      <c r="B946" t="s">
        <v>978</v>
      </c>
      <c r="C946" t="s">
        <v>4</v>
      </c>
      <c r="D946" s="72">
        <v>357.75311720322725</v>
      </c>
      <c r="F946" t="e">
        <f>Tabela1[[#This Row],[Coluna4]]-(Tabela1[[#This Row],[Coluna4]]*desconto)</f>
        <v>#REF!</v>
      </c>
      <c r="I946">
        <v>435.16000000000008</v>
      </c>
    </row>
    <row r="947" spans="1:9" x14ac:dyDescent="0.25">
      <c r="A947">
        <v>376109</v>
      </c>
      <c r="B947" t="s">
        <v>979</v>
      </c>
      <c r="C947" t="s">
        <v>4</v>
      </c>
      <c r="D947" s="72">
        <v>393.38373605511583</v>
      </c>
      <c r="F947" t="e">
        <f>Tabela1[[#This Row],[Coluna4]]-(Tabela1[[#This Row],[Coluna4]]*desconto)</f>
        <v>#REF!</v>
      </c>
      <c r="I947">
        <v>478.50000000000006</v>
      </c>
    </row>
    <row r="948" spans="1:9" x14ac:dyDescent="0.25">
      <c r="A948">
        <v>354901</v>
      </c>
      <c r="B948" t="s">
        <v>980</v>
      </c>
      <c r="C948" t="s">
        <v>4</v>
      </c>
      <c r="D948" s="72">
        <v>376.20145792857056</v>
      </c>
      <c r="F948" t="e">
        <f>Tabela1[[#This Row],[Coluna4]]-(Tabela1[[#This Row],[Coluna4]]*desconto)</f>
        <v>#REF!</v>
      </c>
      <c r="I948">
        <v>457.6</v>
      </c>
    </row>
    <row r="949" spans="1:9" x14ac:dyDescent="0.25">
      <c r="A949">
        <v>376790</v>
      </c>
      <c r="B949" t="s">
        <v>981</v>
      </c>
      <c r="C949" t="s">
        <v>10</v>
      </c>
      <c r="D949" s="72">
        <v>291.70082276307625</v>
      </c>
      <c r="F949" t="e">
        <f>Tabela1[[#This Row],[Coluna4]]-(Tabela1[[#This Row],[Coluna4]]*desconto)</f>
        <v>#REF!</v>
      </c>
      <c r="I949">
        <v>354.81600000000003</v>
      </c>
    </row>
    <row r="950" spans="1:9" x14ac:dyDescent="0.25">
      <c r="A950">
        <v>354900</v>
      </c>
      <c r="B950" t="s">
        <v>982</v>
      </c>
      <c r="C950" t="s">
        <v>4</v>
      </c>
      <c r="D950" s="72">
        <v>767.44193087000679</v>
      </c>
      <c r="F950" t="e">
        <f>Tabela1[[#This Row],[Coluna4]]-(Tabela1[[#This Row],[Coluna4]]*desconto)</f>
        <v>#REF!</v>
      </c>
      <c r="I950">
        <v>933.49300000000005</v>
      </c>
    </row>
    <row r="951" spans="1:9" x14ac:dyDescent="0.25">
      <c r="A951">
        <v>349118</v>
      </c>
      <c r="B951" t="s">
        <v>983</v>
      </c>
      <c r="C951" t="s">
        <v>4</v>
      </c>
      <c r="D951" s="72">
        <v>812.72175538559225</v>
      </c>
      <c r="F951" t="e">
        <f>Tabela1[[#This Row],[Coluna4]]-(Tabela1[[#This Row],[Coluna4]]*desconto)</f>
        <v>#REF!</v>
      </c>
      <c r="I951">
        <v>988.57000000000016</v>
      </c>
    </row>
    <row r="952" spans="1:9" x14ac:dyDescent="0.25">
      <c r="A952">
        <v>376789</v>
      </c>
      <c r="B952" t="s">
        <v>984</v>
      </c>
      <c r="C952" t="s">
        <v>10</v>
      </c>
      <c r="D952" s="72">
        <v>795.81077638736076</v>
      </c>
      <c r="F952" t="e">
        <f>Tabela1[[#This Row],[Coluna4]]-(Tabela1[[#This Row],[Coluna4]]*desconto)</f>
        <v>#REF!</v>
      </c>
      <c r="I952">
        <v>968.00000000000011</v>
      </c>
    </row>
    <row r="953" spans="1:9" x14ac:dyDescent="0.25">
      <c r="A953">
        <v>257113</v>
      </c>
      <c r="B953" t="s">
        <v>985</v>
      </c>
      <c r="C953" t="s">
        <v>4</v>
      </c>
      <c r="D953" s="72">
        <v>795.81077638736076</v>
      </c>
      <c r="F953" t="e">
        <f>Tabela1[[#This Row],[Coluna4]]-(Tabela1[[#This Row],[Coluna4]]*desconto)</f>
        <v>#REF!</v>
      </c>
      <c r="I953">
        <v>968.00000000000011</v>
      </c>
    </row>
    <row r="954" spans="1:9" x14ac:dyDescent="0.25">
      <c r="A954">
        <v>354882</v>
      </c>
      <c r="B954" t="s">
        <v>986</v>
      </c>
      <c r="C954" t="s">
        <v>4</v>
      </c>
      <c r="D954" s="72">
        <v>1344.9202120946397</v>
      </c>
      <c r="F954" t="e">
        <f>Tabela1[[#This Row],[Coluna4]]-(Tabela1[[#This Row],[Coluna4]]*desconto)</f>
        <v>#REF!</v>
      </c>
      <c r="I954">
        <v>1635.92</v>
      </c>
    </row>
    <row r="955" spans="1:9" x14ac:dyDescent="0.25">
      <c r="A955">
        <v>400626</v>
      </c>
      <c r="B955" t="s">
        <v>987</v>
      </c>
      <c r="C955" t="s">
        <v>1</v>
      </c>
      <c r="D955" s="72">
        <v>2405.5189377163406</v>
      </c>
      <c r="F955" t="e">
        <f>Tabela1[[#This Row],[Coluna4]]-(Tabela1[[#This Row],[Coluna4]]*desconto)</f>
        <v>#REF!</v>
      </c>
      <c r="I955">
        <v>2926.0000000000005</v>
      </c>
    </row>
    <row r="956" spans="1:9" x14ac:dyDescent="0.25">
      <c r="A956">
        <v>400174</v>
      </c>
      <c r="B956" t="s">
        <v>988</v>
      </c>
      <c r="C956" t="s">
        <v>1</v>
      </c>
      <c r="D956" s="72">
        <v>2180.340661215826</v>
      </c>
      <c r="F956" t="e">
        <f>Tabela1[[#This Row],[Coluna4]]-(Tabela1[[#This Row],[Coluna4]]*desconto)</f>
        <v>#REF!</v>
      </c>
      <c r="I956">
        <v>2652.1000000000004</v>
      </c>
    </row>
    <row r="957" spans="1:9" x14ac:dyDescent="0.25">
      <c r="A957">
        <v>400231</v>
      </c>
      <c r="B957" t="s">
        <v>989</v>
      </c>
      <c r="C957" t="s">
        <v>1</v>
      </c>
      <c r="D957" s="72">
        <v>3255.5895397664758</v>
      </c>
      <c r="F957" t="e">
        <f>Tabela1[[#This Row],[Coluna4]]-(Tabela1[[#This Row],[Coluna4]]*desconto)</f>
        <v>#REF!</v>
      </c>
      <c r="I957">
        <v>3960.0000000000005</v>
      </c>
    </row>
    <row r="958" spans="1:9" x14ac:dyDescent="0.25">
      <c r="A958">
        <v>400642</v>
      </c>
      <c r="B958" t="s">
        <v>990</v>
      </c>
      <c r="C958" t="s">
        <v>1</v>
      </c>
      <c r="D958" s="72">
        <v>2477.8653719333734</v>
      </c>
      <c r="F958" t="e">
        <f>Tabela1[[#This Row],[Coluna4]]-(Tabela1[[#This Row],[Coluna4]]*desconto)</f>
        <v>#REF!</v>
      </c>
      <c r="I958">
        <v>3014.0000000000005</v>
      </c>
    </row>
    <row r="959" spans="1:9" x14ac:dyDescent="0.25">
      <c r="A959">
        <v>400173</v>
      </c>
      <c r="B959" t="s">
        <v>991</v>
      </c>
      <c r="C959" t="s">
        <v>1</v>
      </c>
      <c r="D959" s="72">
        <v>1937.0757761610532</v>
      </c>
      <c r="F959" t="e">
        <f>Tabela1[[#This Row],[Coluna4]]-(Tabela1[[#This Row],[Coluna4]]*desconto)</f>
        <v>#REF!</v>
      </c>
      <c r="I959">
        <v>2356.2000000000003</v>
      </c>
    </row>
    <row r="960" spans="1:9" x14ac:dyDescent="0.25">
      <c r="A960">
        <v>400434</v>
      </c>
      <c r="B960" t="s">
        <v>992</v>
      </c>
      <c r="C960" t="s">
        <v>1</v>
      </c>
      <c r="D960" s="72">
        <v>2220.1312000351936</v>
      </c>
      <c r="F960" t="e">
        <f>Tabela1[[#This Row],[Coluna4]]-(Tabela1[[#This Row],[Coluna4]]*desconto)</f>
        <v>#REF!</v>
      </c>
      <c r="I960">
        <v>2700.5</v>
      </c>
    </row>
    <row r="961" spans="1:9" x14ac:dyDescent="0.25">
      <c r="A961">
        <v>400494</v>
      </c>
      <c r="B961" t="s">
        <v>993</v>
      </c>
      <c r="C961" t="s">
        <v>1</v>
      </c>
      <c r="D961" s="72">
        <v>2452.5441199574116</v>
      </c>
      <c r="F961" t="e">
        <f>Tabela1[[#This Row],[Coluna4]]-(Tabela1[[#This Row],[Coluna4]]*desconto)</f>
        <v>#REF!</v>
      </c>
      <c r="I961">
        <v>2983.2000000000003</v>
      </c>
    </row>
    <row r="962" spans="1:9" x14ac:dyDescent="0.25">
      <c r="A962">
        <v>400643</v>
      </c>
      <c r="B962" t="s">
        <v>994</v>
      </c>
      <c r="C962" t="s">
        <v>1</v>
      </c>
      <c r="D962" s="72">
        <v>2779.9117347894853</v>
      </c>
      <c r="F962" t="e">
        <f>Tabela1[[#This Row],[Coluna4]]-(Tabela1[[#This Row],[Coluna4]]*desconto)</f>
        <v>#REF!</v>
      </c>
      <c r="I962">
        <v>3381.4</v>
      </c>
    </row>
    <row r="963" spans="1:9" x14ac:dyDescent="0.25">
      <c r="A963">
        <v>400644</v>
      </c>
      <c r="B963" t="s">
        <v>995</v>
      </c>
      <c r="C963" t="s">
        <v>1</v>
      </c>
      <c r="D963" s="72">
        <v>3011.4203242839903</v>
      </c>
      <c r="F963" t="e">
        <f>Tabela1[[#This Row],[Coluna4]]-(Tabela1[[#This Row],[Coluna4]]*desconto)</f>
        <v>#REF!</v>
      </c>
      <c r="I963">
        <v>3663.0000000000005</v>
      </c>
    </row>
    <row r="964" spans="1:9" x14ac:dyDescent="0.25">
      <c r="A964">
        <v>400441</v>
      </c>
      <c r="B964" t="s">
        <v>996</v>
      </c>
      <c r="C964" t="s">
        <v>1</v>
      </c>
      <c r="D964" s="72">
        <v>2504.995284764761</v>
      </c>
      <c r="F964" t="e">
        <f>Tabela1[[#This Row],[Coluna4]]-(Tabela1[[#This Row],[Coluna4]]*desconto)</f>
        <v>#REF!</v>
      </c>
      <c r="I964">
        <v>3047.0000000000005</v>
      </c>
    </row>
    <row r="965" spans="1:9" x14ac:dyDescent="0.25">
      <c r="A965">
        <v>400290</v>
      </c>
      <c r="B965" t="s">
        <v>997</v>
      </c>
      <c r="C965" t="s">
        <v>1</v>
      </c>
      <c r="D965" s="72">
        <v>2646.0708314879748</v>
      </c>
      <c r="F965" t="e">
        <f>Tabela1[[#This Row],[Coluna4]]-(Tabela1[[#This Row],[Coluna4]]*desconto)</f>
        <v>#REF!</v>
      </c>
      <c r="I965">
        <v>3218.6000000000004</v>
      </c>
    </row>
    <row r="966" spans="1:9" x14ac:dyDescent="0.25">
      <c r="A966">
        <v>400147</v>
      </c>
      <c r="B966" t="s">
        <v>998</v>
      </c>
      <c r="C966" t="s">
        <v>1</v>
      </c>
      <c r="D966" s="72">
        <v>2246.3567824388683</v>
      </c>
      <c r="F966" t="e">
        <f>Tabela1[[#This Row],[Coluna4]]-(Tabela1[[#This Row],[Coluna4]]*desconto)</f>
        <v>#REF!</v>
      </c>
      <c r="I966">
        <v>2732.4</v>
      </c>
    </row>
    <row r="967" spans="1:9" x14ac:dyDescent="0.25">
      <c r="A967">
        <v>400149</v>
      </c>
      <c r="B967" t="s">
        <v>999</v>
      </c>
      <c r="C967" t="s">
        <v>1</v>
      </c>
      <c r="D967" s="72">
        <v>2601.2160422734141</v>
      </c>
      <c r="F967" t="e">
        <f>Tabela1[[#This Row],[Coluna4]]-(Tabela1[[#This Row],[Coluna4]]*desconto)</f>
        <v>#REF!</v>
      </c>
      <c r="I967">
        <v>3164.0400000000004</v>
      </c>
    </row>
    <row r="968" spans="1:9" x14ac:dyDescent="0.25">
      <c r="A968">
        <v>400533</v>
      </c>
      <c r="B968" t="s">
        <v>1000</v>
      </c>
      <c r="C968" t="s">
        <v>4</v>
      </c>
      <c r="D968" s="72">
        <v>1499.3798491480047</v>
      </c>
      <c r="F968" t="e">
        <f>Tabela1[[#This Row],[Coluna4]]-(Tabela1[[#This Row],[Coluna4]]*desconto)</f>
        <v>#REF!</v>
      </c>
      <c r="I968">
        <v>1823.8000000000002</v>
      </c>
    </row>
    <row r="969" spans="1:9" x14ac:dyDescent="0.25">
      <c r="A969">
        <v>400224</v>
      </c>
      <c r="B969" t="s">
        <v>1001</v>
      </c>
      <c r="C969" t="s">
        <v>1</v>
      </c>
      <c r="D969" s="72">
        <v>1207.5162469079401</v>
      </c>
      <c r="F969" t="e">
        <f>Tabela1[[#This Row],[Coluna4]]-(Tabela1[[#This Row],[Coluna4]]*desconto)</f>
        <v>#REF!</v>
      </c>
      <c r="I969">
        <v>1468.7860000000001</v>
      </c>
    </row>
    <row r="970" spans="1:9" x14ac:dyDescent="0.25">
      <c r="A970">
        <v>400722</v>
      </c>
      <c r="B970" t="s">
        <v>1002</v>
      </c>
      <c r="C970" t="s">
        <v>1</v>
      </c>
      <c r="D970" s="72">
        <v>1881.0072896428526</v>
      </c>
      <c r="F970" t="e">
        <f>Tabela1[[#This Row],[Coluna4]]-(Tabela1[[#This Row],[Coluna4]]*desconto)</f>
        <v>#REF!</v>
      </c>
      <c r="I970">
        <v>2288</v>
      </c>
    </row>
    <row r="971" spans="1:9" x14ac:dyDescent="0.25">
      <c r="A971">
        <v>400720</v>
      </c>
      <c r="B971" t="s">
        <v>1003</v>
      </c>
      <c r="C971" t="s">
        <v>1</v>
      </c>
      <c r="D971" s="72">
        <v>3439.1686165921965</v>
      </c>
      <c r="F971" t="e">
        <f>Tabela1[[#This Row],[Coluna4]]-(Tabela1[[#This Row],[Coluna4]]*desconto)</f>
        <v>#REF!</v>
      </c>
      <c r="I971">
        <v>4183.3</v>
      </c>
    </row>
    <row r="972" spans="1:9" x14ac:dyDescent="0.25">
      <c r="A972">
        <v>400721</v>
      </c>
      <c r="B972" t="s">
        <v>1004</v>
      </c>
      <c r="C972" t="s">
        <v>1</v>
      </c>
      <c r="D972" s="72">
        <v>2316.8945558004752</v>
      </c>
      <c r="F972" t="e">
        <f>Tabela1[[#This Row],[Coluna4]]-(Tabela1[[#This Row],[Coluna4]]*desconto)</f>
        <v>#REF!</v>
      </c>
      <c r="I972">
        <v>2818.2000000000003</v>
      </c>
    </row>
    <row r="973" spans="1:9" x14ac:dyDescent="0.25">
      <c r="A973">
        <v>259242</v>
      </c>
      <c r="B973" t="s">
        <v>1005</v>
      </c>
      <c r="C973" t="s">
        <v>4</v>
      </c>
      <c r="D973" s="72">
        <v>2333.1725034993078</v>
      </c>
      <c r="F973" t="e">
        <f>Tabela1[[#This Row],[Coluna4]]-(Tabela1[[#This Row],[Coluna4]]*desconto)</f>
        <v>#REF!</v>
      </c>
      <c r="I973">
        <v>2838.0000000000005</v>
      </c>
    </row>
    <row r="974" spans="1:9" x14ac:dyDescent="0.25">
      <c r="A974">
        <v>259200</v>
      </c>
      <c r="B974" t="s">
        <v>1006</v>
      </c>
      <c r="C974" t="s">
        <v>4</v>
      </c>
      <c r="D974" s="72">
        <v>664.40252193639787</v>
      </c>
      <c r="F974" t="e">
        <f>Tabela1[[#This Row],[Coluna4]]-(Tabela1[[#This Row],[Coluna4]]*desconto)</f>
        <v>#REF!</v>
      </c>
      <c r="I974">
        <v>808.15900000000011</v>
      </c>
    </row>
    <row r="975" spans="1:9" x14ac:dyDescent="0.25">
      <c r="A975">
        <v>259176</v>
      </c>
      <c r="B975" t="s">
        <v>1007</v>
      </c>
      <c r="C975" t="s">
        <v>4</v>
      </c>
      <c r="D975" s="72">
        <v>422.77447495578537</v>
      </c>
      <c r="F975" t="e">
        <f>Tabela1[[#This Row],[Coluna4]]-(Tabela1[[#This Row],[Coluna4]]*desconto)</f>
        <v>#REF!</v>
      </c>
      <c r="I975">
        <v>514.25</v>
      </c>
    </row>
    <row r="976" spans="1:9" x14ac:dyDescent="0.25">
      <c r="A976">
        <v>400646</v>
      </c>
      <c r="B976" t="s">
        <v>1008</v>
      </c>
      <c r="C976" t="s">
        <v>1</v>
      </c>
      <c r="D976" s="72">
        <v>575.81431323764116</v>
      </c>
      <c r="F976" t="e">
        <f>Tabela1[[#This Row],[Coluna4]]-(Tabela1[[#This Row],[Coluna4]]*desconto)</f>
        <v>#REF!</v>
      </c>
      <c r="I976">
        <v>700.40300000000002</v>
      </c>
    </row>
    <row r="977" spans="1:9" x14ac:dyDescent="0.25">
      <c r="A977">
        <v>400656</v>
      </c>
      <c r="B977" t="s">
        <v>1009</v>
      </c>
      <c r="C977" t="s">
        <v>1</v>
      </c>
      <c r="D977" s="72">
        <v>969.98481676486711</v>
      </c>
      <c r="F977" t="e">
        <f>Tabela1[[#This Row],[Coluna4]]-(Tabela1[[#This Row],[Coluna4]]*desconto)</f>
        <v>#REF!</v>
      </c>
      <c r="I977">
        <v>1179.8599999999999</v>
      </c>
    </row>
    <row r="978" spans="1:9" x14ac:dyDescent="0.25">
      <c r="A978">
        <v>400607</v>
      </c>
      <c r="B978" t="s">
        <v>1010</v>
      </c>
      <c r="C978" t="s">
        <v>1</v>
      </c>
      <c r="D978" s="72">
        <v>1082.1127464969909</v>
      </c>
      <c r="F978" t="e">
        <f>Tabela1[[#This Row],[Coluna4]]-(Tabela1[[#This Row],[Coluna4]]*desconto)</f>
        <v>#REF!</v>
      </c>
      <c r="I978">
        <v>1316.249</v>
      </c>
    </row>
    <row r="979" spans="1:9" x14ac:dyDescent="0.25">
      <c r="A979">
        <v>400647</v>
      </c>
      <c r="B979" t="s">
        <v>1011</v>
      </c>
      <c r="C979" t="s">
        <v>1</v>
      </c>
      <c r="D979" s="72">
        <v>645.45679947581232</v>
      </c>
      <c r="F979" t="e">
        <f>Tabela1[[#This Row],[Coluna4]]-(Tabela1[[#This Row],[Coluna4]]*desconto)</f>
        <v>#REF!</v>
      </c>
      <c r="I979">
        <v>785.11400000000003</v>
      </c>
    </row>
    <row r="980" spans="1:9" x14ac:dyDescent="0.25">
      <c r="A980">
        <v>400912</v>
      </c>
      <c r="B980" t="s">
        <v>1012</v>
      </c>
      <c r="C980" t="s">
        <v>1</v>
      </c>
      <c r="D980" s="72">
        <v>429.15000447116148</v>
      </c>
      <c r="F980" t="e">
        <f>Tabela1[[#This Row],[Coluna4]]-(Tabela1[[#This Row],[Coluna4]]*desconto)</f>
        <v>#REF!</v>
      </c>
      <c r="I980">
        <v>522.00500000000011</v>
      </c>
    </row>
    <row r="981" spans="1:9" x14ac:dyDescent="0.25">
      <c r="A981">
        <v>400155</v>
      </c>
      <c r="B981" t="s">
        <v>1013</v>
      </c>
      <c r="C981" t="s">
        <v>1</v>
      </c>
      <c r="D981" s="72">
        <v>651.11790795329523</v>
      </c>
      <c r="F981" t="e">
        <f>Tabela1[[#This Row],[Coluna4]]-(Tabela1[[#This Row],[Coluna4]]*desconto)</f>
        <v>#REF!</v>
      </c>
      <c r="I981">
        <v>792.00000000000011</v>
      </c>
    </row>
    <row r="982" spans="1:9" x14ac:dyDescent="0.25">
      <c r="A982">
        <v>400694</v>
      </c>
      <c r="B982" t="s">
        <v>1014</v>
      </c>
      <c r="C982" t="s">
        <v>1</v>
      </c>
      <c r="D982" s="72">
        <v>837.02111397823819</v>
      </c>
      <c r="F982" t="e">
        <f>Tabela1[[#This Row],[Coluna4]]-(Tabela1[[#This Row],[Coluna4]]*desconto)</f>
        <v>#REF!</v>
      </c>
      <c r="I982">
        <v>1018.1270000000002</v>
      </c>
    </row>
    <row r="983" spans="1:9" x14ac:dyDescent="0.25">
      <c r="A983">
        <v>400648</v>
      </c>
      <c r="B983" t="s">
        <v>1015</v>
      </c>
      <c r="C983" t="s">
        <v>1</v>
      </c>
      <c r="D983" s="72">
        <v>650.79234899931851</v>
      </c>
      <c r="F983" t="e">
        <f>Tabela1[[#This Row],[Coluna4]]-(Tabela1[[#This Row],[Coluna4]]*desconto)</f>
        <v>#REF!</v>
      </c>
      <c r="I983">
        <v>791.60400000000004</v>
      </c>
    </row>
    <row r="984" spans="1:9" x14ac:dyDescent="0.25">
      <c r="A984">
        <v>400657</v>
      </c>
      <c r="B984" t="s">
        <v>1016</v>
      </c>
      <c r="C984" t="s">
        <v>1</v>
      </c>
      <c r="D984" s="72">
        <v>1029.0737669116288</v>
      </c>
      <c r="F984" t="e">
        <f>Tabela1[[#This Row],[Coluna4]]-(Tabela1[[#This Row],[Coluna4]]*desconto)</f>
        <v>#REF!</v>
      </c>
      <c r="I984">
        <v>1251.7340000000002</v>
      </c>
    </row>
    <row r="985" spans="1:9" x14ac:dyDescent="0.25">
      <c r="A985">
        <v>400913</v>
      </c>
      <c r="B985" t="s">
        <v>1017</v>
      </c>
      <c r="C985" t="s">
        <v>1</v>
      </c>
      <c r="D985" s="72">
        <v>513.38838381261905</v>
      </c>
      <c r="F985" t="e">
        <f>Tabela1[[#This Row],[Coluna4]]-(Tabela1[[#This Row],[Coluna4]]*desconto)</f>
        <v>#REF!</v>
      </c>
      <c r="I985">
        <v>624.47000000000014</v>
      </c>
    </row>
    <row r="986" spans="1:9" x14ac:dyDescent="0.25">
      <c r="A986">
        <v>400608</v>
      </c>
      <c r="B986" t="s">
        <v>1018</v>
      </c>
      <c r="C986" t="s">
        <v>1</v>
      </c>
      <c r="D986" s="72">
        <v>1163.366835426996</v>
      </c>
      <c r="F986" t="e">
        <f>Tabela1[[#This Row],[Coluna4]]-(Tabela1[[#This Row],[Coluna4]]*desconto)</f>
        <v>#REF!</v>
      </c>
      <c r="I986">
        <v>1415.0840000000003</v>
      </c>
    </row>
    <row r="987" spans="1:9" x14ac:dyDescent="0.25">
      <c r="A987">
        <v>400695</v>
      </c>
      <c r="B987" t="s">
        <v>1019</v>
      </c>
      <c r="C987" t="s">
        <v>1</v>
      </c>
      <c r="D987" s="72">
        <v>928.51222334995327</v>
      </c>
      <c r="F987" t="e">
        <f>Tabela1[[#This Row],[Coluna4]]-(Tabela1[[#This Row],[Coluna4]]*desconto)</f>
        <v>#REF!</v>
      </c>
      <c r="I987">
        <v>1129.4140000000002</v>
      </c>
    </row>
    <row r="988" spans="1:9" x14ac:dyDescent="0.25">
      <c r="A988">
        <v>400240</v>
      </c>
      <c r="B988" t="s">
        <v>1020</v>
      </c>
      <c r="C988" t="s">
        <v>1</v>
      </c>
      <c r="D988" s="72">
        <v>1794.1915685824133</v>
      </c>
      <c r="F988" t="e">
        <f>Tabela1[[#This Row],[Coluna4]]-(Tabela1[[#This Row],[Coluna4]]*desconto)</f>
        <v>#REF!</v>
      </c>
      <c r="I988">
        <v>2182.4</v>
      </c>
    </row>
    <row r="989" spans="1:9" x14ac:dyDescent="0.25">
      <c r="A989">
        <v>400156</v>
      </c>
      <c r="B989" t="s">
        <v>1021</v>
      </c>
      <c r="C989" t="s">
        <v>1</v>
      </c>
      <c r="D989" s="72">
        <v>683.67380335095993</v>
      </c>
      <c r="F989" t="e">
        <f>Tabela1[[#This Row],[Coluna4]]-(Tabela1[[#This Row],[Coluna4]]*desconto)</f>
        <v>#REF!</v>
      </c>
      <c r="I989">
        <v>831.6</v>
      </c>
    </row>
    <row r="990" spans="1:9" x14ac:dyDescent="0.25">
      <c r="A990">
        <v>400649</v>
      </c>
      <c r="B990" t="s">
        <v>1022</v>
      </c>
      <c r="C990" t="s">
        <v>1</v>
      </c>
      <c r="D990" s="72">
        <v>702.68282894148535</v>
      </c>
      <c r="F990" t="e">
        <f>Tabela1[[#This Row],[Coluna4]]-(Tabela1[[#This Row],[Coluna4]]*desconto)</f>
        <v>#REF!</v>
      </c>
      <c r="I990">
        <v>854.72200000000009</v>
      </c>
    </row>
    <row r="991" spans="1:9" x14ac:dyDescent="0.25">
      <c r="A991">
        <v>400495</v>
      </c>
      <c r="B991" t="s">
        <v>1023</v>
      </c>
      <c r="C991" t="s">
        <v>1</v>
      </c>
      <c r="D991" s="72">
        <v>1432.4593974972493</v>
      </c>
      <c r="F991" t="e">
        <f>Tabela1[[#This Row],[Coluna4]]-(Tabela1[[#This Row],[Coluna4]]*desconto)</f>
        <v>#REF!</v>
      </c>
      <c r="I991">
        <v>1742.4</v>
      </c>
    </row>
    <row r="992" spans="1:9" x14ac:dyDescent="0.25">
      <c r="A992">
        <v>400700</v>
      </c>
      <c r="B992" t="s">
        <v>1024</v>
      </c>
      <c r="C992" t="s">
        <v>1</v>
      </c>
      <c r="D992" s="72">
        <v>1435.172388780388</v>
      </c>
      <c r="F992" t="e">
        <f>Tabela1[[#This Row],[Coluna4]]-(Tabela1[[#This Row],[Coluna4]]*desconto)</f>
        <v>#REF!</v>
      </c>
      <c r="I992">
        <v>1745.7</v>
      </c>
    </row>
    <row r="993" spans="1:9" x14ac:dyDescent="0.25">
      <c r="A993">
        <v>400914</v>
      </c>
      <c r="B993" t="s">
        <v>1025</v>
      </c>
      <c r="C993" t="s">
        <v>1</v>
      </c>
      <c r="D993" s="72">
        <v>611.84283747772349</v>
      </c>
      <c r="F993" t="e">
        <f>Tabela1[[#This Row],[Coluna4]]-(Tabela1[[#This Row],[Coluna4]]*desconto)</f>
        <v>#REF!</v>
      </c>
      <c r="I993">
        <v>744.22700000000009</v>
      </c>
    </row>
    <row r="994" spans="1:9" x14ac:dyDescent="0.25">
      <c r="A994">
        <v>400696</v>
      </c>
      <c r="B994" t="s">
        <v>1026</v>
      </c>
      <c r="C994" t="s">
        <v>1</v>
      </c>
      <c r="D994" s="72">
        <v>1092.1689008531587</v>
      </c>
      <c r="F994" t="e">
        <f>Tabela1[[#This Row],[Coluna4]]-(Tabela1[[#This Row],[Coluna4]]*desconto)</f>
        <v>#REF!</v>
      </c>
      <c r="I994">
        <v>1328.4810000000002</v>
      </c>
    </row>
    <row r="995" spans="1:9" x14ac:dyDescent="0.25">
      <c r="A995">
        <v>400629</v>
      </c>
      <c r="B995" t="s">
        <v>1027</v>
      </c>
      <c r="C995" t="s">
        <v>1</v>
      </c>
      <c r="D995" s="72">
        <v>919.49604898565553</v>
      </c>
      <c r="F995" t="e">
        <f>Tabela1[[#This Row],[Coluna4]]-(Tabela1[[#This Row],[Coluna4]]*desconto)</f>
        <v>#REF!</v>
      </c>
      <c r="I995">
        <v>1118.4470000000001</v>
      </c>
    </row>
    <row r="996" spans="1:9" x14ac:dyDescent="0.25">
      <c r="A996">
        <v>400658</v>
      </c>
      <c r="B996" t="s">
        <v>1028</v>
      </c>
      <c r="C996" t="s">
        <v>1</v>
      </c>
      <c r="D996" s="72">
        <v>1380.0263192984548</v>
      </c>
      <c r="F996" t="e">
        <f>Tabela1[[#This Row],[Coluna4]]-(Tabela1[[#This Row],[Coluna4]]*desconto)</f>
        <v>#REF!</v>
      </c>
      <c r="I996">
        <v>1678.6220000000001</v>
      </c>
    </row>
    <row r="997" spans="1:9" x14ac:dyDescent="0.25">
      <c r="A997">
        <v>400609</v>
      </c>
      <c r="B997" t="s">
        <v>1029</v>
      </c>
      <c r="C997" t="s">
        <v>1</v>
      </c>
      <c r="D997" s="72">
        <v>1486.1314083820105</v>
      </c>
      <c r="F997" t="e">
        <f>Tabela1[[#This Row],[Coluna4]]-(Tabela1[[#This Row],[Coluna4]]*desconto)</f>
        <v>#REF!</v>
      </c>
      <c r="I997">
        <v>1807.6849999999999</v>
      </c>
    </row>
    <row r="998" spans="1:9" x14ac:dyDescent="0.25">
      <c r="A998">
        <v>914157</v>
      </c>
      <c r="B998" t="s">
        <v>1030</v>
      </c>
      <c r="C998" t="s">
        <v>1</v>
      </c>
      <c r="D998" s="72">
        <v>1627.7947698832379</v>
      </c>
      <c r="F998" t="e">
        <f>Tabela1[[#This Row],[Coluna4]]-(Tabela1[[#This Row],[Coluna4]]*desconto)</f>
        <v>#REF!</v>
      </c>
      <c r="I998">
        <v>1980.0000000000002</v>
      </c>
    </row>
    <row r="999" spans="1:9" x14ac:dyDescent="0.25">
      <c r="A999">
        <v>400157</v>
      </c>
      <c r="B999" t="s">
        <v>1031</v>
      </c>
      <c r="C999" t="s">
        <v>1</v>
      </c>
      <c r="D999" s="72">
        <v>1220.8460774124285</v>
      </c>
      <c r="F999" t="e">
        <f>Tabela1[[#This Row],[Coluna4]]-(Tabela1[[#This Row],[Coluna4]]*desconto)</f>
        <v>#REF!</v>
      </c>
      <c r="I999">
        <v>1485.0000000000002</v>
      </c>
    </row>
    <row r="1000" spans="1:9" x14ac:dyDescent="0.25">
      <c r="A1000">
        <v>500407</v>
      </c>
      <c r="B1000" t="s">
        <v>1032</v>
      </c>
      <c r="C1000" t="s">
        <v>1</v>
      </c>
      <c r="D1000" s="72">
        <v>1274.192529343213</v>
      </c>
      <c r="F1000" t="e">
        <f>Tabela1[[#This Row],[Coluna4]]-(Tabela1[[#This Row],[Coluna4]]*desconto)</f>
        <v>#REF!</v>
      </c>
      <c r="I1000">
        <v>1549.8890000000001</v>
      </c>
    </row>
    <row r="1001" spans="1:9" x14ac:dyDescent="0.25">
      <c r="A1001">
        <v>500405</v>
      </c>
      <c r="B1001" t="s">
        <v>1033</v>
      </c>
      <c r="C1001" t="s">
        <v>1</v>
      </c>
      <c r="D1001" s="72">
        <v>968.42032512492369</v>
      </c>
      <c r="F1001" t="e">
        <f>Tabela1[[#This Row],[Coluna4]]-(Tabela1[[#This Row],[Coluna4]]*desconto)</f>
        <v>#REF!</v>
      </c>
      <c r="I1001">
        <v>1177.9569999999999</v>
      </c>
    </row>
    <row r="1002" spans="1:9" x14ac:dyDescent="0.25">
      <c r="A1002">
        <v>400659</v>
      </c>
      <c r="B1002" t="s">
        <v>1034</v>
      </c>
      <c r="C1002" t="s">
        <v>1</v>
      </c>
      <c r="D1002" s="72">
        <v>1512.7096796524929</v>
      </c>
      <c r="F1002" t="e">
        <f>Tabela1[[#This Row],[Coluna4]]-(Tabela1[[#This Row],[Coluna4]]*desconto)</f>
        <v>#REF!</v>
      </c>
      <c r="I1002">
        <v>1840.0140000000001</v>
      </c>
    </row>
    <row r="1003" spans="1:9" x14ac:dyDescent="0.25">
      <c r="A1003">
        <v>400496</v>
      </c>
      <c r="B1003" t="s">
        <v>1035</v>
      </c>
      <c r="C1003" t="s">
        <v>1</v>
      </c>
      <c r="D1003" s="72">
        <v>2426.3185375537373</v>
      </c>
      <c r="F1003" t="e">
        <f>Tabela1[[#This Row],[Coluna4]]-(Tabela1[[#This Row],[Coluna4]]*desconto)</f>
        <v>#REF!</v>
      </c>
      <c r="I1003">
        <v>2951.3</v>
      </c>
    </row>
    <row r="1004" spans="1:9" x14ac:dyDescent="0.25">
      <c r="A1004">
        <v>400651</v>
      </c>
      <c r="B1004" t="s">
        <v>1036</v>
      </c>
      <c r="C1004" t="s">
        <v>1</v>
      </c>
      <c r="D1004" s="72">
        <v>627.60531683275951</v>
      </c>
      <c r="F1004" t="e">
        <f>Tabela1[[#This Row],[Coluna4]]-(Tabela1[[#This Row],[Coluna4]]*desconto)</f>
        <v>#REF!</v>
      </c>
      <c r="I1004">
        <v>763.40000000000009</v>
      </c>
    </row>
    <row r="1005" spans="1:9" x14ac:dyDescent="0.25">
      <c r="A1005">
        <v>400915</v>
      </c>
      <c r="B1005" t="s">
        <v>1037</v>
      </c>
      <c r="C1005" t="s">
        <v>1</v>
      </c>
      <c r="D1005" s="72">
        <v>694.58002830917758</v>
      </c>
      <c r="F1005" t="e">
        <f>Tabela1[[#This Row],[Coluna4]]-(Tabela1[[#This Row],[Coluna4]]*desconto)</f>
        <v>#REF!</v>
      </c>
      <c r="I1005">
        <v>844.86599999999999</v>
      </c>
    </row>
    <row r="1006" spans="1:9" x14ac:dyDescent="0.25">
      <c r="A1006">
        <v>400610</v>
      </c>
      <c r="B1006" t="s">
        <v>1038</v>
      </c>
      <c r="C1006" t="s">
        <v>1</v>
      </c>
      <c r="D1006" s="72">
        <v>1635.282625824701</v>
      </c>
      <c r="F1006" t="e">
        <f>Tabela1[[#This Row],[Coluna4]]-(Tabela1[[#This Row],[Coluna4]]*desconto)</f>
        <v>#REF!</v>
      </c>
      <c r="I1006">
        <v>1989.1080000000002</v>
      </c>
    </row>
    <row r="1007" spans="1:9" x14ac:dyDescent="0.25">
      <c r="A1007">
        <v>500590</v>
      </c>
      <c r="B1007" t="s">
        <v>1039</v>
      </c>
      <c r="C1007" t="s">
        <v>1</v>
      </c>
      <c r="D1007" s="72">
        <v>1989.5269409684017</v>
      </c>
      <c r="F1007" t="e">
        <f>Tabela1[[#This Row],[Coluna4]]-(Tabela1[[#This Row],[Coluna4]]*desconto)</f>
        <v>#REF!</v>
      </c>
      <c r="I1007">
        <v>2420</v>
      </c>
    </row>
    <row r="1008" spans="1:9" x14ac:dyDescent="0.25">
      <c r="A1008">
        <v>400692</v>
      </c>
      <c r="B1008" t="s">
        <v>1040</v>
      </c>
      <c r="C1008" t="s">
        <v>1</v>
      </c>
      <c r="D1008" s="72">
        <v>1377.3133280153161</v>
      </c>
      <c r="F1008" t="e">
        <f>Tabela1[[#This Row],[Coluna4]]-(Tabela1[[#This Row],[Coluna4]]*desconto)</f>
        <v>#REF!</v>
      </c>
      <c r="I1008">
        <v>1675.3220000000001</v>
      </c>
    </row>
    <row r="1009" spans="1:9" x14ac:dyDescent="0.25">
      <c r="A1009">
        <v>400158</v>
      </c>
      <c r="B1009" t="s">
        <v>1041</v>
      </c>
      <c r="C1009" t="s">
        <v>1</v>
      </c>
      <c r="D1009" s="72">
        <v>1465.0152928949142</v>
      </c>
      <c r="F1009" t="e">
        <f>Tabela1[[#This Row],[Coluna4]]-(Tabela1[[#This Row],[Coluna4]]*desconto)</f>
        <v>#REF!</v>
      </c>
      <c r="I1009">
        <v>1782.0000000000002</v>
      </c>
    </row>
    <row r="1010" spans="1:9" x14ac:dyDescent="0.25">
      <c r="A1010">
        <v>400618</v>
      </c>
      <c r="B1010" t="s">
        <v>1042</v>
      </c>
      <c r="C1010" t="s">
        <v>1</v>
      </c>
      <c r="D1010" s="72">
        <v>1114.135086942305</v>
      </c>
      <c r="F1010" t="e">
        <f>Tabela1[[#This Row],[Coluna4]]-(Tabela1[[#This Row],[Coluna4]]*desconto)</f>
        <v>#REF!</v>
      </c>
      <c r="I1010">
        <v>1355.2</v>
      </c>
    </row>
    <row r="1011" spans="1:9" x14ac:dyDescent="0.25">
      <c r="A1011">
        <v>400660</v>
      </c>
      <c r="B1011" t="s">
        <v>1043</v>
      </c>
      <c r="C1011" t="s">
        <v>1</v>
      </c>
      <c r="D1011" s="72">
        <v>1787.7708225456518</v>
      </c>
      <c r="F1011" t="e">
        <f>Tabela1[[#This Row],[Coluna4]]-(Tabela1[[#This Row],[Coluna4]]*desconto)</f>
        <v>#REF!</v>
      </c>
      <c r="I1011">
        <v>2174.59</v>
      </c>
    </row>
    <row r="1012" spans="1:9" x14ac:dyDescent="0.25">
      <c r="A1012">
        <v>500593</v>
      </c>
      <c r="B1012" t="s">
        <v>1044</v>
      </c>
      <c r="C1012" t="s">
        <v>1</v>
      </c>
      <c r="D1012" s="72">
        <v>2003.0918973840953</v>
      </c>
      <c r="F1012" t="e">
        <f>Tabela1[[#This Row],[Coluna4]]-(Tabela1[[#This Row],[Coluna4]]*desconto)</f>
        <v>#REF!</v>
      </c>
      <c r="I1012">
        <v>2436.5</v>
      </c>
    </row>
    <row r="1013" spans="1:9" x14ac:dyDescent="0.25">
      <c r="A1013">
        <v>400916</v>
      </c>
      <c r="B1013" t="s">
        <v>1045</v>
      </c>
      <c r="C1013" t="s">
        <v>1</v>
      </c>
      <c r="D1013" s="72">
        <v>948.5793155409026</v>
      </c>
      <c r="F1013" t="e">
        <f>Tabela1[[#This Row],[Coluna4]]-(Tabela1[[#This Row],[Coluna4]]*desconto)</f>
        <v>#REF!</v>
      </c>
      <c r="I1013">
        <v>1153.8230000000001</v>
      </c>
    </row>
    <row r="1014" spans="1:9" x14ac:dyDescent="0.25">
      <c r="A1014">
        <v>400613</v>
      </c>
      <c r="B1014" t="s">
        <v>1046</v>
      </c>
      <c r="C1014" t="s">
        <v>1</v>
      </c>
      <c r="D1014" s="72">
        <v>1805.7760413614155</v>
      </c>
      <c r="F1014" t="e">
        <f>Tabela1[[#This Row],[Coluna4]]-(Tabela1[[#This Row],[Coluna4]]*desconto)</f>
        <v>#REF!</v>
      </c>
      <c r="I1014">
        <v>2196.491</v>
      </c>
    </row>
    <row r="1015" spans="1:9" x14ac:dyDescent="0.25">
      <c r="A1015">
        <v>400697</v>
      </c>
      <c r="B1015" t="s">
        <v>1047</v>
      </c>
      <c r="C1015" t="s">
        <v>1</v>
      </c>
      <c r="D1015" s="72">
        <v>1505.0680875383189</v>
      </c>
      <c r="F1015" t="e">
        <f>Tabela1[[#This Row],[Coluna4]]-(Tabela1[[#This Row],[Coluna4]]*desconto)</f>
        <v>#REF!</v>
      </c>
      <c r="I1015">
        <v>1830.7190000000001</v>
      </c>
    </row>
    <row r="1016" spans="1:9" x14ac:dyDescent="0.25">
      <c r="A1016">
        <v>500502</v>
      </c>
      <c r="B1016" t="s">
        <v>1048</v>
      </c>
      <c r="C1016" t="s">
        <v>1</v>
      </c>
      <c r="D1016" s="72">
        <v>2469.3646659128722</v>
      </c>
      <c r="F1016" t="e">
        <f>Tabela1[[#This Row],[Coluna4]]-(Tabela1[[#This Row],[Coluna4]]*desconto)</f>
        <v>#REF!</v>
      </c>
      <c r="I1016">
        <v>3003.6600000000003</v>
      </c>
    </row>
    <row r="1017" spans="1:9" x14ac:dyDescent="0.25">
      <c r="A1017">
        <v>500406</v>
      </c>
      <c r="B1017" t="s">
        <v>1049</v>
      </c>
      <c r="C1017" t="s">
        <v>1</v>
      </c>
      <c r="D1017" s="72">
        <v>1105.9418532672262</v>
      </c>
      <c r="F1017" t="e">
        <f>Tabela1[[#This Row],[Coluna4]]-(Tabela1[[#This Row],[Coluna4]]*desconto)</f>
        <v>#REF!</v>
      </c>
      <c r="I1017">
        <v>1345.2340000000002</v>
      </c>
    </row>
    <row r="1018" spans="1:9" x14ac:dyDescent="0.25">
      <c r="A1018">
        <v>400663</v>
      </c>
      <c r="B1018" t="s">
        <v>1050</v>
      </c>
      <c r="C1018" t="s">
        <v>1</v>
      </c>
      <c r="D1018" s="72">
        <v>1854.6731875878529</v>
      </c>
      <c r="F1018" t="e">
        <f>Tabela1[[#This Row],[Coluna4]]-(Tabela1[[#This Row],[Coluna4]]*desconto)</f>
        <v>#REF!</v>
      </c>
      <c r="I1018">
        <v>2255.9680000000003</v>
      </c>
    </row>
    <row r="1019" spans="1:9" x14ac:dyDescent="0.25">
      <c r="A1019">
        <v>400497</v>
      </c>
      <c r="B1019" t="s">
        <v>1051</v>
      </c>
      <c r="C1019" t="s">
        <v>1</v>
      </c>
      <c r="D1019" s="72">
        <v>2286.1473212582364</v>
      </c>
      <c r="F1019" t="e">
        <f>Tabela1[[#This Row],[Coluna4]]-(Tabela1[[#This Row],[Coluna4]]*desconto)</f>
        <v>#REF!</v>
      </c>
      <c r="I1019">
        <v>2780.8</v>
      </c>
    </row>
    <row r="1020" spans="1:9" x14ac:dyDescent="0.25">
      <c r="A1020">
        <v>400652</v>
      </c>
      <c r="B1020" t="s">
        <v>1052</v>
      </c>
      <c r="C1020" t="s">
        <v>1</v>
      </c>
      <c r="D1020" s="72">
        <v>994.76347048420087</v>
      </c>
      <c r="F1020" t="e">
        <f>Tabela1[[#This Row],[Coluna4]]-(Tabela1[[#This Row],[Coluna4]]*desconto)</f>
        <v>#REF!</v>
      </c>
      <c r="I1020">
        <v>1210</v>
      </c>
    </row>
    <row r="1021" spans="1:9" x14ac:dyDescent="0.25">
      <c r="A1021">
        <v>400917</v>
      </c>
      <c r="B1021" t="s">
        <v>1053</v>
      </c>
      <c r="C1021" t="s">
        <v>1</v>
      </c>
      <c r="D1021" s="72">
        <v>1158.6010140729491</v>
      </c>
      <c r="F1021" t="e">
        <f>Tabela1[[#This Row],[Coluna4]]-(Tabela1[[#This Row],[Coluna4]]*desconto)</f>
        <v>#REF!</v>
      </c>
      <c r="I1021">
        <v>1409.2870000000003</v>
      </c>
    </row>
    <row r="1022" spans="1:9" x14ac:dyDescent="0.25">
      <c r="A1022">
        <v>400614</v>
      </c>
      <c r="B1022" t="s">
        <v>1054</v>
      </c>
      <c r="C1022" t="s">
        <v>1</v>
      </c>
      <c r="D1022" s="72">
        <v>2062.8681386559188</v>
      </c>
      <c r="F1022" t="e">
        <f>Tabela1[[#This Row],[Coluna4]]-(Tabela1[[#This Row],[Coluna4]]*desconto)</f>
        <v>#REF!</v>
      </c>
      <c r="I1022">
        <v>2509.21</v>
      </c>
    </row>
    <row r="1023" spans="1:9" x14ac:dyDescent="0.25">
      <c r="A1023">
        <v>400693</v>
      </c>
      <c r="B1023" t="s">
        <v>1055</v>
      </c>
      <c r="C1023" t="s">
        <v>1</v>
      </c>
      <c r="D1023" s="72">
        <v>1787.219180984747</v>
      </c>
      <c r="F1023" t="e">
        <f>Tabela1[[#This Row],[Coluna4]]-(Tabela1[[#This Row],[Coluna4]]*desconto)</f>
        <v>#REF!</v>
      </c>
      <c r="I1023">
        <v>2173.9190000000003</v>
      </c>
    </row>
    <row r="1024" spans="1:9" x14ac:dyDescent="0.25">
      <c r="A1024">
        <v>400918</v>
      </c>
      <c r="B1024" t="s">
        <v>1056</v>
      </c>
      <c r="C1024" t="s">
        <v>1</v>
      </c>
      <c r="D1024" s="72">
        <v>1313.7027257299901</v>
      </c>
      <c r="F1024" t="e">
        <f>Tabela1[[#This Row],[Coluna4]]-(Tabela1[[#This Row],[Coluna4]]*desconto)</f>
        <v>#REF!</v>
      </c>
      <c r="I1024">
        <v>1597.9480000000001</v>
      </c>
    </row>
    <row r="1025" spans="1:9" x14ac:dyDescent="0.25">
      <c r="A1025">
        <v>500591</v>
      </c>
      <c r="B1025" t="s">
        <v>1057</v>
      </c>
      <c r="C1025" t="s">
        <v>1</v>
      </c>
      <c r="D1025" s="72">
        <v>4413.1324872390005</v>
      </c>
      <c r="F1025" t="e">
        <f>Tabela1[[#This Row],[Coluna4]]-(Tabela1[[#This Row],[Coluna4]]*desconto)</f>
        <v>#REF!</v>
      </c>
      <c r="I1025">
        <v>5368</v>
      </c>
    </row>
    <row r="1026" spans="1:9" x14ac:dyDescent="0.25">
      <c r="A1026">
        <v>400634</v>
      </c>
      <c r="B1026" t="s">
        <v>1058</v>
      </c>
      <c r="C1026" t="s">
        <v>1</v>
      </c>
      <c r="D1026" s="72">
        <v>1338.4090330151068</v>
      </c>
      <c r="F1026" t="e">
        <f>Tabela1[[#This Row],[Coluna4]]-(Tabela1[[#This Row],[Coluna4]]*desconto)</f>
        <v>#REF!</v>
      </c>
      <c r="I1026">
        <v>1628.0000000000002</v>
      </c>
    </row>
    <row r="1027" spans="1:9" x14ac:dyDescent="0.25">
      <c r="A1027">
        <v>400664</v>
      </c>
      <c r="B1027" t="s">
        <v>1059</v>
      </c>
      <c r="C1027" t="s">
        <v>1</v>
      </c>
      <c r="D1027" s="72">
        <v>2289.2130014081831</v>
      </c>
      <c r="F1027" t="e">
        <f>Tabela1[[#This Row],[Coluna4]]-(Tabela1[[#This Row],[Coluna4]]*desconto)</f>
        <v>#REF!</v>
      </c>
      <c r="I1027">
        <v>2784.529</v>
      </c>
    </row>
    <row r="1028" spans="1:9" x14ac:dyDescent="0.25">
      <c r="A1028">
        <v>400159</v>
      </c>
      <c r="B1028" t="s">
        <v>1060</v>
      </c>
      <c r="C1028" t="s">
        <v>1</v>
      </c>
      <c r="D1028" s="72">
        <v>1953.3537238598853</v>
      </c>
      <c r="F1028" t="e">
        <f>Tabela1[[#This Row],[Coluna4]]-(Tabela1[[#This Row],[Coluna4]]*desconto)</f>
        <v>#REF!</v>
      </c>
      <c r="I1028">
        <v>2376</v>
      </c>
    </row>
    <row r="1029" spans="1:9" x14ac:dyDescent="0.25">
      <c r="A1029">
        <v>500594</v>
      </c>
      <c r="B1029" t="s">
        <v>1061</v>
      </c>
      <c r="C1029" t="s">
        <v>1</v>
      </c>
      <c r="D1029" s="72">
        <v>2161.3497222338547</v>
      </c>
      <c r="F1029" t="e">
        <f>Tabela1[[#This Row],[Coluna4]]-(Tabela1[[#This Row],[Coluna4]]*desconto)</f>
        <v>#REF!</v>
      </c>
      <c r="I1029">
        <v>2629</v>
      </c>
    </row>
    <row r="1030" spans="1:9" x14ac:dyDescent="0.25">
      <c r="A1030">
        <v>400734</v>
      </c>
      <c r="B1030" t="s">
        <v>1062</v>
      </c>
      <c r="C1030" t="s">
        <v>1</v>
      </c>
      <c r="D1030" s="72">
        <v>1885.3480756958747</v>
      </c>
      <c r="F1030" t="e">
        <f>Tabela1[[#This Row],[Coluna4]]-(Tabela1[[#This Row],[Coluna4]]*desconto)</f>
        <v>#REF!</v>
      </c>
      <c r="I1030">
        <v>2293.2800000000002</v>
      </c>
    </row>
    <row r="1031" spans="1:9" x14ac:dyDescent="0.25">
      <c r="A1031">
        <v>400615</v>
      </c>
      <c r="B1031" t="s">
        <v>1063</v>
      </c>
      <c r="C1031" t="s">
        <v>1</v>
      </c>
      <c r="D1031" s="72">
        <v>2284.1668376215448</v>
      </c>
      <c r="F1031" t="e">
        <f>Tabela1[[#This Row],[Coluna4]]-(Tabela1[[#This Row],[Coluna4]]*desconto)</f>
        <v>#REF!</v>
      </c>
      <c r="I1031">
        <v>2778.3910000000001</v>
      </c>
    </row>
    <row r="1032" spans="1:9" x14ac:dyDescent="0.25">
      <c r="A1032">
        <v>400635</v>
      </c>
      <c r="B1032" t="s">
        <v>1064</v>
      </c>
      <c r="C1032" t="s">
        <v>1</v>
      </c>
      <c r="D1032" s="72">
        <v>1570.5416105047336</v>
      </c>
      <c r="F1032" t="e">
        <f>Tabela1[[#This Row],[Coluna4]]-(Tabela1[[#This Row],[Coluna4]]*desconto)</f>
        <v>#REF!</v>
      </c>
      <c r="I1032">
        <v>1910.3590000000002</v>
      </c>
    </row>
    <row r="1033" spans="1:9" x14ac:dyDescent="0.25">
      <c r="A1033">
        <v>400665</v>
      </c>
      <c r="B1033" t="s">
        <v>1065</v>
      </c>
      <c r="C1033" t="s">
        <v>1</v>
      </c>
      <c r="D1033" s="72">
        <v>2455.3656308918762</v>
      </c>
      <c r="F1033" t="e">
        <f>Tabela1[[#This Row],[Coluna4]]-(Tabela1[[#This Row],[Coluna4]]*desconto)</f>
        <v>#REF!</v>
      </c>
      <c r="I1033">
        <v>2986.6320000000001</v>
      </c>
    </row>
    <row r="1034" spans="1:9" x14ac:dyDescent="0.25">
      <c r="A1034">
        <v>400616</v>
      </c>
      <c r="B1034" t="s">
        <v>1066</v>
      </c>
      <c r="C1034" t="s">
        <v>1</v>
      </c>
      <c r="D1034" s="72">
        <v>2504.4255565953017</v>
      </c>
      <c r="F1034" t="e">
        <f>Tabela1[[#This Row],[Coluna4]]-(Tabela1[[#This Row],[Coluna4]]*desconto)</f>
        <v>#REF!</v>
      </c>
      <c r="I1034">
        <v>3046.3070000000002</v>
      </c>
    </row>
    <row r="1035" spans="1:9" x14ac:dyDescent="0.25">
      <c r="A1035">
        <v>400919</v>
      </c>
      <c r="B1035" t="s">
        <v>1067</v>
      </c>
      <c r="C1035" t="s">
        <v>1</v>
      </c>
      <c r="D1035" s="72">
        <v>1646.0532012187616</v>
      </c>
      <c r="F1035" t="e">
        <f>Tabela1[[#This Row],[Coluna4]]-(Tabela1[[#This Row],[Coluna4]]*desconto)</f>
        <v>#REF!</v>
      </c>
      <c r="I1035">
        <v>2002.2090000000003</v>
      </c>
    </row>
    <row r="1036" spans="1:9" x14ac:dyDescent="0.25">
      <c r="A1036">
        <v>400735</v>
      </c>
      <c r="B1036" t="s">
        <v>1068</v>
      </c>
      <c r="C1036" t="s">
        <v>1</v>
      </c>
      <c r="D1036" s="72">
        <v>2200.1093243656301</v>
      </c>
      <c r="F1036" t="e">
        <f>Tabela1[[#This Row],[Coluna4]]-(Tabela1[[#This Row],[Coluna4]]*desconto)</f>
        <v>#REF!</v>
      </c>
      <c r="I1036">
        <v>2676.1460000000002</v>
      </c>
    </row>
    <row r="1037" spans="1:9" x14ac:dyDescent="0.25">
      <c r="A1037">
        <v>400636</v>
      </c>
      <c r="B1037" t="s">
        <v>1069</v>
      </c>
      <c r="C1037" t="s">
        <v>1</v>
      </c>
      <c r="D1037" s="72">
        <v>1629.8747298669778</v>
      </c>
      <c r="F1037" t="e">
        <f>Tabela1[[#This Row],[Coluna4]]-(Tabela1[[#This Row],[Coluna4]]*desconto)</f>
        <v>#REF!</v>
      </c>
      <c r="I1037">
        <v>1982.5300000000002</v>
      </c>
    </row>
    <row r="1038" spans="1:9" x14ac:dyDescent="0.25">
      <c r="A1038">
        <v>400666</v>
      </c>
      <c r="B1038" t="s">
        <v>1070</v>
      </c>
      <c r="C1038" t="s">
        <v>1</v>
      </c>
      <c r="D1038" s="72">
        <v>2671.0122646842965</v>
      </c>
      <c r="F1038" t="e">
        <f>Tabela1[[#This Row],[Coluna4]]-(Tabela1[[#This Row],[Coluna4]]*desconto)</f>
        <v>#REF!</v>
      </c>
      <c r="I1038">
        <v>3248.9380000000001</v>
      </c>
    </row>
    <row r="1039" spans="1:9" x14ac:dyDescent="0.25">
      <c r="A1039">
        <v>400920</v>
      </c>
      <c r="B1039" t="s">
        <v>1071</v>
      </c>
      <c r="C1039" t="s">
        <v>1</v>
      </c>
      <c r="D1039" s="72">
        <v>1806.1196869239466</v>
      </c>
      <c r="F1039" t="e">
        <f>Tabela1[[#This Row],[Coluna4]]-(Tabela1[[#This Row],[Coluna4]]*desconto)</f>
        <v>#REF!</v>
      </c>
      <c r="I1039">
        <v>2196.9090000000001</v>
      </c>
    </row>
    <row r="1040" spans="1:9" x14ac:dyDescent="0.25">
      <c r="A1040">
        <v>400736</v>
      </c>
      <c r="B1040" t="s">
        <v>1072</v>
      </c>
      <c r="C1040" t="s">
        <v>1</v>
      </c>
      <c r="D1040" s="72">
        <v>2330.0887367408068</v>
      </c>
      <c r="F1040" t="e">
        <f>Tabela1[[#This Row],[Coluna4]]-(Tabela1[[#This Row],[Coluna4]]*desconto)</f>
        <v>#REF!</v>
      </c>
      <c r="I1040">
        <v>2834.2490000000003</v>
      </c>
    </row>
    <row r="1041" spans="1:9" x14ac:dyDescent="0.25">
      <c r="A1041">
        <v>400638</v>
      </c>
      <c r="B1041" t="s">
        <v>1073</v>
      </c>
      <c r="C1041" t="s">
        <v>1</v>
      </c>
      <c r="D1041" s="72">
        <v>2918.2923768381147</v>
      </c>
      <c r="F1041" t="e">
        <f>Tabela1[[#This Row],[Coluna4]]-(Tabela1[[#This Row],[Coluna4]]*desconto)</f>
        <v>#REF!</v>
      </c>
      <c r="I1041">
        <v>3549.7220000000002</v>
      </c>
    </row>
    <row r="1042" spans="1:9" x14ac:dyDescent="0.25">
      <c r="A1042">
        <v>500592</v>
      </c>
      <c r="B1042" t="s">
        <v>1074</v>
      </c>
      <c r="C1042" t="s">
        <v>1</v>
      </c>
      <c r="D1042" s="72">
        <v>4838.1677882640688</v>
      </c>
      <c r="F1042" t="e">
        <f>Tabela1[[#This Row],[Coluna4]]-(Tabela1[[#This Row],[Coluna4]]*desconto)</f>
        <v>#REF!</v>
      </c>
      <c r="I1042">
        <v>5885.0000000000009</v>
      </c>
    </row>
    <row r="1043" spans="1:9" x14ac:dyDescent="0.25">
      <c r="A1043">
        <v>500595</v>
      </c>
      <c r="B1043" t="s">
        <v>1075</v>
      </c>
      <c r="C1043" t="s">
        <v>1</v>
      </c>
      <c r="D1043" s="72">
        <v>3581.1484937431233</v>
      </c>
      <c r="F1043" t="e">
        <f>Tabela1[[#This Row],[Coluna4]]-(Tabela1[[#This Row],[Coluna4]]*desconto)</f>
        <v>#REF!</v>
      </c>
      <c r="I1043">
        <v>4356</v>
      </c>
    </row>
    <row r="1044" spans="1:9" x14ac:dyDescent="0.25">
      <c r="A1044">
        <v>400921</v>
      </c>
      <c r="B1044" t="s">
        <v>1076</v>
      </c>
      <c r="C1044" t="s">
        <v>1</v>
      </c>
      <c r="D1044" s="72">
        <v>2070.6001638128641</v>
      </c>
      <c r="F1044" t="e">
        <f>Tabela1[[#This Row],[Coluna4]]-(Tabela1[[#This Row],[Coluna4]]*desconto)</f>
        <v>#REF!</v>
      </c>
      <c r="I1044">
        <v>2518.6150000000002</v>
      </c>
    </row>
    <row r="1045" spans="1:9" x14ac:dyDescent="0.25">
      <c r="A1045">
        <v>259184</v>
      </c>
      <c r="B1045" t="s">
        <v>1077</v>
      </c>
      <c r="C1045" t="s">
        <v>4</v>
      </c>
      <c r="D1045" s="72">
        <v>415.25044579721401</v>
      </c>
      <c r="F1045" t="e">
        <f>Tabela1[[#This Row],[Coluna4]]-(Tabela1[[#This Row],[Coluna4]]*desconto)</f>
        <v>#REF!</v>
      </c>
      <c r="I1045">
        <v>505.09800000000007</v>
      </c>
    </row>
    <row r="1046" spans="1:9" x14ac:dyDescent="0.25">
      <c r="A1046">
        <v>400222</v>
      </c>
      <c r="B1046" t="s">
        <v>1078</v>
      </c>
      <c r="C1046" t="s">
        <v>4</v>
      </c>
      <c r="D1046" s="72">
        <v>2387.4323291620826</v>
      </c>
      <c r="F1046" t="e">
        <f>Tabela1[[#This Row],[Coluna4]]-(Tabela1[[#This Row],[Coluna4]]*desconto)</f>
        <v>#REF!</v>
      </c>
      <c r="I1046">
        <v>2904.0000000000005</v>
      </c>
    </row>
    <row r="1047" spans="1:9" x14ac:dyDescent="0.25">
      <c r="A1047">
        <v>500788</v>
      </c>
      <c r="B1047" t="s">
        <v>1079</v>
      </c>
      <c r="C1047" t="s">
        <v>1</v>
      </c>
      <c r="D1047" s="72">
        <v>24.073275985717665</v>
      </c>
      <c r="F1047" t="e">
        <f>Tabela1[[#This Row],[Coluna4]]-(Tabela1[[#This Row],[Coluna4]]*desconto)</f>
        <v>#REF!</v>
      </c>
      <c r="I1047">
        <v>29.282000000000004</v>
      </c>
    </row>
    <row r="1048" spans="1:9" x14ac:dyDescent="0.25">
      <c r="A1048">
        <v>259192</v>
      </c>
      <c r="B1048" t="s">
        <v>1080</v>
      </c>
      <c r="C1048" t="s">
        <v>4</v>
      </c>
      <c r="D1048" s="72">
        <v>646.57816920617643</v>
      </c>
      <c r="F1048" t="e">
        <f>Tabela1[[#This Row],[Coluna4]]-(Tabela1[[#This Row],[Coluna4]]*desconto)</f>
        <v>#REF!</v>
      </c>
      <c r="I1048">
        <v>786.47800000000007</v>
      </c>
    </row>
    <row r="1049" spans="1:9" x14ac:dyDescent="0.25">
      <c r="A1049">
        <v>400252</v>
      </c>
      <c r="B1049" t="s">
        <v>1081</v>
      </c>
      <c r="C1049" t="s">
        <v>4</v>
      </c>
      <c r="D1049" s="72">
        <v>1.8086608554258199</v>
      </c>
      <c r="F1049" t="e">
        <f>Tabela1[[#This Row],[Coluna4]]-(Tabela1[[#This Row],[Coluna4]]*desconto)</f>
        <v>#REF!</v>
      </c>
      <c r="I1049">
        <v>2.2000000000000002</v>
      </c>
    </row>
    <row r="1050" spans="1:9" x14ac:dyDescent="0.25">
      <c r="A1050">
        <v>400253</v>
      </c>
      <c r="B1050" t="s">
        <v>1082</v>
      </c>
      <c r="C1050" t="s">
        <v>4</v>
      </c>
      <c r="D1050" s="72">
        <v>1.989526940968402</v>
      </c>
      <c r="F1050" t="e">
        <f>Tabela1[[#This Row],[Coluna4]]-(Tabela1[[#This Row],[Coluna4]]*desconto)</f>
        <v>#REF!</v>
      </c>
      <c r="I1050">
        <v>2.4200000000000004</v>
      </c>
    </row>
    <row r="1051" spans="1:9" x14ac:dyDescent="0.25">
      <c r="A1051">
        <v>400254</v>
      </c>
      <c r="B1051" t="s">
        <v>1083</v>
      </c>
      <c r="C1051" t="s">
        <v>4</v>
      </c>
      <c r="D1051" s="72">
        <v>2.2608260692822748</v>
      </c>
      <c r="F1051" t="e">
        <f>Tabela1[[#This Row],[Coluna4]]-(Tabela1[[#This Row],[Coluna4]]*desconto)</f>
        <v>#REF!</v>
      </c>
      <c r="I1051">
        <v>2.75</v>
      </c>
    </row>
    <row r="1052" spans="1:9" x14ac:dyDescent="0.25">
      <c r="A1052">
        <v>400255</v>
      </c>
      <c r="B1052" t="s">
        <v>1084</v>
      </c>
      <c r="C1052" t="s">
        <v>4</v>
      </c>
      <c r="D1052" s="72">
        <v>3.346022582537767</v>
      </c>
      <c r="F1052" t="e">
        <f>Tabela1[[#This Row],[Coluna4]]-(Tabela1[[#This Row],[Coluna4]]*desconto)</f>
        <v>#REF!</v>
      </c>
      <c r="I1052">
        <v>4.07</v>
      </c>
    </row>
    <row r="1053" spans="1:9" x14ac:dyDescent="0.25">
      <c r="A1053">
        <v>400256</v>
      </c>
      <c r="B1053" t="s">
        <v>1085</v>
      </c>
      <c r="C1053" t="s">
        <v>4</v>
      </c>
      <c r="D1053" s="72">
        <v>17.20940803937668</v>
      </c>
      <c r="F1053" t="e">
        <f>Tabela1[[#This Row],[Coluna4]]-(Tabela1[[#This Row],[Coluna4]]*desconto)</f>
        <v>#REF!</v>
      </c>
      <c r="I1053">
        <v>20.933000000000003</v>
      </c>
    </row>
    <row r="1054" spans="1:9" x14ac:dyDescent="0.25">
      <c r="A1054">
        <v>400257</v>
      </c>
      <c r="B1054" t="s">
        <v>1086</v>
      </c>
      <c r="C1054" t="s">
        <v>4</v>
      </c>
      <c r="D1054" s="72">
        <v>5.3084196106747816</v>
      </c>
      <c r="F1054" t="e">
        <f>Tabela1[[#This Row],[Coluna4]]-(Tabela1[[#This Row],[Coluna4]]*desconto)</f>
        <v>#REF!</v>
      </c>
      <c r="I1054">
        <v>6.4570000000000007</v>
      </c>
    </row>
    <row r="1055" spans="1:9" x14ac:dyDescent="0.25">
      <c r="A1055">
        <v>400258</v>
      </c>
      <c r="B1055" t="s">
        <v>1087</v>
      </c>
      <c r="C1055" t="s">
        <v>4</v>
      </c>
      <c r="D1055" s="72">
        <v>6.8457813377867289</v>
      </c>
      <c r="F1055" t="e">
        <f>Tabela1[[#This Row],[Coluna4]]-(Tabela1[[#This Row],[Coluna4]]*desconto)</f>
        <v>#REF!</v>
      </c>
      <c r="I1055">
        <v>8.3270000000000017</v>
      </c>
    </row>
    <row r="1056" spans="1:9" x14ac:dyDescent="0.25">
      <c r="A1056">
        <v>400259</v>
      </c>
      <c r="B1056" t="s">
        <v>1088</v>
      </c>
      <c r="C1056" t="s">
        <v>4</v>
      </c>
      <c r="D1056" s="72">
        <v>6.3303129939903702</v>
      </c>
      <c r="F1056" t="e">
        <f>Tabela1[[#This Row],[Coluna4]]-(Tabela1[[#This Row],[Coluna4]]*desconto)</f>
        <v>#REF!</v>
      </c>
      <c r="I1056">
        <v>7.7000000000000011</v>
      </c>
    </row>
    <row r="1057" spans="1:9" x14ac:dyDescent="0.25">
      <c r="A1057">
        <v>229518</v>
      </c>
      <c r="B1057" t="s">
        <v>1089</v>
      </c>
      <c r="C1057" t="s">
        <v>4</v>
      </c>
      <c r="D1057" s="72">
        <v>599.02847531703151</v>
      </c>
      <c r="F1057" t="e">
        <f>Tabela1[[#This Row],[Coluna4]]-(Tabela1[[#This Row],[Coluna4]]*desconto)</f>
        <v>#REF!</v>
      </c>
      <c r="I1057">
        <v>728.64</v>
      </c>
    </row>
    <row r="1058" spans="1:9" x14ac:dyDescent="0.25">
      <c r="A1058">
        <v>400299</v>
      </c>
      <c r="B1058" t="s">
        <v>1090</v>
      </c>
      <c r="C1058" t="s">
        <v>4</v>
      </c>
      <c r="D1058" s="72">
        <v>675.53482950154375</v>
      </c>
      <c r="F1058" t="e">
        <f>Tabela1[[#This Row],[Coluna4]]-(Tabela1[[#This Row],[Coluna4]]*desconto)</f>
        <v>#REF!</v>
      </c>
      <c r="I1058">
        <v>821.7</v>
      </c>
    </row>
    <row r="1059" spans="1:9" x14ac:dyDescent="0.25">
      <c r="A1059" t="s">
        <v>1091</v>
      </c>
      <c r="B1059" t="s">
        <v>1092</v>
      </c>
      <c r="C1059" t="s">
        <v>1093</v>
      </c>
      <c r="D1059" s="72">
        <v>557.06754347115248</v>
      </c>
      <c r="F1059" t="e">
        <f>Tabela1[[#This Row],[Coluna4]]-(Tabela1[[#This Row],[Coluna4]]*desconto)</f>
        <v>#REF!</v>
      </c>
      <c r="I1059">
        <v>677.6</v>
      </c>
    </row>
    <row r="1060" spans="1:9" x14ac:dyDescent="0.25">
      <c r="A1060">
        <v>231571</v>
      </c>
      <c r="B1060" t="s">
        <v>1094</v>
      </c>
      <c r="C1060" t="s">
        <v>4</v>
      </c>
      <c r="D1060" s="72">
        <v>6.5473522966414688</v>
      </c>
      <c r="F1060" t="e">
        <f>Tabela1[[#This Row],[Coluna4]]-(Tabela1[[#This Row],[Coluna4]]*desconto)</f>
        <v>#REF!</v>
      </c>
      <c r="I1060">
        <v>7.9640000000000013</v>
      </c>
    </row>
    <row r="1061" spans="1:9" x14ac:dyDescent="0.25">
      <c r="A1061">
        <v>234500</v>
      </c>
      <c r="B1061" t="s">
        <v>1095</v>
      </c>
      <c r="C1061" t="s">
        <v>4</v>
      </c>
      <c r="D1061" s="72">
        <v>33.921434343511251</v>
      </c>
      <c r="F1061" t="e">
        <f>Tabela1[[#This Row],[Coluna4]]-(Tabela1[[#This Row],[Coluna4]]*desconto)</f>
        <v>#REF!</v>
      </c>
      <c r="I1061">
        <v>41.261000000000003</v>
      </c>
    </row>
    <row r="1062" spans="1:9" x14ac:dyDescent="0.25">
      <c r="A1062">
        <v>231183</v>
      </c>
      <c r="B1062" t="s">
        <v>1096</v>
      </c>
      <c r="C1062" t="s">
        <v>4</v>
      </c>
      <c r="D1062" s="72">
        <v>218.48623133543902</v>
      </c>
      <c r="F1062" t="e">
        <f>Tabela1[[#This Row],[Coluna4]]-(Tabela1[[#This Row],[Coluna4]]*desconto)</f>
        <v>#REF!</v>
      </c>
      <c r="I1062">
        <v>265.76</v>
      </c>
    </row>
    <row r="1063" spans="1:9" x14ac:dyDescent="0.25">
      <c r="A1063">
        <v>226449</v>
      </c>
      <c r="B1063" t="s">
        <v>1097</v>
      </c>
      <c r="C1063" t="s">
        <v>4</v>
      </c>
      <c r="D1063" s="72">
        <v>3.4364556253090575</v>
      </c>
      <c r="F1063" t="e">
        <f>Tabela1[[#This Row],[Coluna4]]-(Tabela1[[#This Row],[Coluna4]]*desconto)</f>
        <v>#REF!</v>
      </c>
      <c r="I1063">
        <v>4.18</v>
      </c>
    </row>
    <row r="1064" spans="1:9" x14ac:dyDescent="0.25">
      <c r="A1064">
        <v>226456</v>
      </c>
      <c r="B1064" t="s">
        <v>1098</v>
      </c>
      <c r="C1064" t="s">
        <v>4</v>
      </c>
      <c r="D1064" s="72">
        <v>3.9700105776596741</v>
      </c>
      <c r="F1064" t="e">
        <f>Tabela1[[#This Row],[Coluna4]]-(Tabela1[[#This Row],[Coluna4]]*desconto)</f>
        <v>#REF!</v>
      </c>
      <c r="I1064">
        <v>4.8289999999999997</v>
      </c>
    </row>
    <row r="1065" spans="1:9" x14ac:dyDescent="0.25">
      <c r="A1065">
        <v>226464</v>
      </c>
      <c r="B1065" t="s">
        <v>1099</v>
      </c>
      <c r="C1065" t="s">
        <v>4</v>
      </c>
      <c r="D1065" s="72">
        <v>25.963326579637645</v>
      </c>
      <c r="F1065" t="e">
        <f>Tabela1[[#This Row],[Coluna4]]-(Tabela1[[#This Row],[Coluna4]]*desconto)</f>
        <v>#REF!</v>
      </c>
      <c r="I1065">
        <v>31.581000000000003</v>
      </c>
    </row>
    <row r="1066" spans="1:9" x14ac:dyDescent="0.25">
      <c r="A1066">
        <v>226472</v>
      </c>
      <c r="B1066" t="s">
        <v>1100</v>
      </c>
      <c r="C1066" t="s">
        <v>4</v>
      </c>
      <c r="D1066" s="72">
        <v>10.562579395686788</v>
      </c>
      <c r="F1066" t="e">
        <f>Tabela1[[#This Row],[Coluna4]]-(Tabela1[[#This Row],[Coluna4]]*desconto)</f>
        <v>#REF!</v>
      </c>
      <c r="I1066">
        <v>12.848000000000001</v>
      </c>
    </row>
    <row r="1067" spans="1:9" x14ac:dyDescent="0.25">
      <c r="A1067">
        <v>231209</v>
      </c>
      <c r="B1067" t="s">
        <v>1101</v>
      </c>
      <c r="C1067" t="s">
        <v>4</v>
      </c>
      <c r="D1067" s="72">
        <v>15.373617271119471</v>
      </c>
      <c r="F1067" t="e">
        <f>Tabela1[[#This Row],[Coluna4]]-(Tabela1[[#This Row],[Coluna4]]*desconto)</f>
        <v>#REF!</v>
      </c>
      <c r="I1067">
        <v>18.700000000000003</v>
      </c>
    </row>
    <row r="1068" spans="1:9" x14ac:dyDescent="0.25">
      <c r="A1068">
        <v>226480</v>
      </c>
      <c r="B1068" t="s">
        <v>1102</v>
      </c>
      <c r="C1068" t="s">
        <v>4</v>
      </c>
      <c r="D1068" s="72">
        <v>12.072811209967348</v>
      </c>
      <c r="F1068" t="e">
        <f>Tabela1[[#This Row],[Coluna4]]-(Tabela1[[#This Row],[Coluna4]]*desconto)</f>
        <v>#REF!</v>
      </c>
      <c r="I1068">
        <v>14.685</v>
      </c>
    </row>
    <row r="1069" spans="1:9" x14ac:dyDescent="0.25">
      <c r="A1069">
        <v>231191</v>
      </c>
      <c r="B1069" t="s">
        <v>1103</v>
      </c>
      <c r="C1069" t="s">
        <v>4</v>
      </c>
      <c r="D1069" s="72">
        <v>2.9209872815126992</v>
      </c>
      <c r="F1069" t="e">
        <f>Tabela1[[#This Row],[Coluna4]]-(Tabela1[[#This Row],[Coluna4]]*desconto)</f>
        <v>#REF!</v>
      </c>
      <c r="I1069">
        <v>3.5530000000000004</v>
      </c>
    </row>
    <row r="1070" spans="1:9" x14ac:dyDescent="0.25">
      <c r="A1070">
        <v>226548</v>
      </c>
      <c r="B1070" t="s">
        <v>1104</v>
      </c>
      <c r="C1070" t="s">
        <v>1</v>
      </c>
      <c r="D1070" s="72">
        <v>9.2693868840573259</v>
      </c>
      <c r="F1070" t="e">
        <f>Tabela1[[#This Row],[Coluna4]]-(Tabela1[[#This Row],[Coluna4]]*desconto)</f>
        <v>#REF!</v>
      </c>
      <c r="I1070">
        <v>11.275</v>
      </c>
    </row>
    <row r="1071" spans="1:9" x14ac:dyDescent="0.25">
      <c r="A1071">
        <v>226555</v>
      </c>
      <c r="B1071" t="s">
        <v>1105</v>
      </c>
      <c r="C1071" t="s">
        <v>1</v>
      </c>
      <c r="D1071" s="72">
        <v>11.484996431953956</v>
      </c>
      <c r="F1071" t="e">
        <f>Tabela1[[#This Row],[Coluna4]]-(Tabela1[[#This Row],[Coluna4]]*desconto)</f>
        <v>#REF!</v>
      </c>
      <c r="I1071">
        <v>13.97</v>
      </c>
    </row>
    <row r="1072" spans="1:9" x14ac:dyDescent="0.25">
      <c r="A1072">
        <v>226563</v>
      </c>
      <c r="B1072" t="s">
        <v>1106</v>
      </c>
      <c r="C1072" t="s">
        <v>1</v>
      </c>
      <c r="D1072" s="72">
        <v>16.458813784374961</v>
      </c>
      <c r="F1072" t="e">
        <f>Tabela1[[#This Row],[Coluna4]]-(Tabela1[[#This Row],[Coluna4]]*desconto)</f>
        <v>#REF!</v>
      </c>
      <c r="I1072">
        <v>20.02</v>
      </c>
    </row>
    <row r="1073" spans="1:9" x14ac:dyDescent="0.25">
      <c r="A1073">
        <v>226571</v>
      </c>
      <c r="B1073" t="s">
        <v>1107</v>
      </c>
      <c r="C1073" t="s">
        <v>1</v>
      </c>
      <c r="D1073" s="72">
        <v>30.430718892539417</v>
      </c>
      <c r="F1073" t="e">
        <f>Tabela1[[#This Row],[Coluna4]]-(Tabela1[[#This Row],[Coluna4]]*desconto)</f>
        <v>#REF!</v>
      </c>
      <c r="I1073">
        <v>37.015000000000001</v>
      </c>
    </row>
    <row r="1074" spans="1:9" x14ac:dyDescent="0.25">
      <c r="A1074">
        <v>226589</v>
      </c>
      <c r="B1074" t="s">
        <v>1108</v>
      </c>
      <c r="C1074" t="s">
        <v>1</v>
      </c>
      <c r="D1074" s="72">
        <v>42.973781924917482</v>
      </c>
      <c r="F1074" t="e">
        <f>Tabela1[[#This Row],[Coluna4]]-(Tabela1[[#This Row],[Coluna4]]*desconto)</f>
        <v>#REF!</v>
      </c>
      <c r="I1074">
        <v>52.272000000000006</v>
      </c>
    </row>
    <row r="1075" spans="1:9" x14ac:dyDescent="0.25">
      <c r="A1075">
        <v>226506</v>
      </c>
      <c r="B1075" t="s">
        <v>1109</v>
      </c>
      <c r="C1075" t="s">
        <v>4</v>
      </c>
      <c r="D1075" s="72">
        <v>13.592086328525037</v>
      </c>
      <c r="F1075" t="e">
        <f>Tabela1[[#This Row],[Coluna4]]-(Tabela1[[#This Row],[Coluna4]]*desconto)</f>
        <v>#REF!</v>
      </c>
      <c r="I1075">
        <v>16.533000000000001</v>
      </c>
    </row>
    <row r="1076" spans="1:9" x14ac:dyDescent="0.25">
      <c r="A1076">
        <v>376374</v>
      </c>
      <c r="B1076" t="s">
        <v>1110</v>
      </c>
      <c r="C1076" t="s">
        <v>10</v>
      </c>
      <c r="D1076" s="72">
        <v>2.8034243259100213</v>
      </c>
      <c r="F1076" t="e">
        <f>Tabela1[[#This Row],[Coluna4]]-(Tabela1[[#This Row],[Coluna4]]*desconto)</f>
        <v>#REF!</v>
      </c>
      <c r="I1076">
        <v>3.4100000000000006</v>
      </c>
    </row>
    <row r="1077" spans="1:9" x14ac:dyDescent="0.25">
      <c r="A1077">
        <v>226761</v>
      </c>
      <c r="B1077" t="s">
        <v>1111</v>
      </c>
      <c r="C1077" t="s">
        <v>4</v>
      </c>
      <c r="D1077" s="72">
        <v>0.56972816945913329</v>
      </c>
      <c r="F1077" t="e">
        <f>Tabela1[[#This Row],[Coluna4]]-(Tabela1[[#This Row],[Coluna4]]*desconto)</f>
        <v>#REF!</v>
      </c>
      <c r="I1077">
        <v>0.69300000000000006</v>
      </c>
    </row>
    <row r="1078" spans="1:9" x14ac:dyDescent="0.25">
      <c r="A1078">
        <v>223754</v>
      </c>
      <c r="B1078" t="s">
        <v>1112</v>
      </c>
      <c r="C1078" t="s">
        <v>1093</v>
      </c>
      <c r="D1078" s="72">
        <v>528.12896978433946</v>
      </c>
      <c r="F1078" t="e">
        <f>Tabela1[[#This Row],[Coluna4]]-(Tabela1[[#This Row],[Coluna4]]*desconto)</f>
        <v>#REF!</v>
      </c>
      <c r="I1078">
        <v>642.40000000000009</v>
      </c>
    </row>
    <row r="1079" spans="1:9" x14ac:dyDescent="0.25">
      <c r="A1079">
        <v>400260</v>
      </c>
      <c r="B1079" t="s">
        <v>1113</v>
      </c>
      <c r="C1079" t="s">
        <v>4</v>
      </c>
      <c r="D1079" s="72">
        <v>0.9224170362671682</v>
      </c>
      <c r="F1079" t="e">
        <f>Tabela1[[#This Row],[Coluna4]]-(Tabela1[[#This Row],[Coluna4]]*desconto)</f>
        <v>#REF!</v>
      </c>
      <c r="I1079">
        <v>1.1220000000000001</v>
      </c>
    </row>
    <row r="1080" spans="1:9" x14ac:dyDescent="0.25">
      <c r="A1080">
        <v>400261</v>
      </c>
      <c r="B1080" t="s">
        <v>1114</v>
      </c>
      <c r="C1080" t="s">
        <v>4</v>
      </c>
      <c r="D1080" s="72">
        <v>1.5373617271119469</v>
      </c>
      <c r="F1080" t="e">
        <f>Tabela1[[#This Row],[Coluna4]]-(Tabela1[[#This Row],[Coluna4]]*desconto)</f>
        <v>#REF!</v>
      </c>
      <c r="I1080">
        <v>1.87</v>
      </c>
    </row>
    <row r="1081" spans="1:9" x14ac:dyDescent="0.25">
      <c r="A1081">
        <v>400262</v>
      </c>
      <c r="B1081" t="s">
        <v>1115</v>
      </c>
      <c r="C1081" t="s">
        <v>4</v>
      </c>
      <c r="D1081" s="72">
        <v>1.0851965132554919</v>
      </c>
      <c r="F1081" t="e">
        <f>Tabela1[[#This Row],[Coluna4]]-(Tabela1[[#This Row],[Coluna4]]*desconto)</f>
        <v>#REF!</v>
      </c>
      <c r="I1081">
        <v>1.32</v>
      </c>
    </row>
    <row r="1082" spans="1:9" x14ac:dyDescent="0.25">
      <c r="A1082">
        <v>400263</v>
      </c>
      <c r="B1082" t="s">
        <v>1116</v>
      </c>
      <c r="C1082" t="s">
        <v>4</v>
      </c>
      <c r="D1082" s="72">
        <v>0.85007060205013529</v>
      </c>
      <c r="F1082" t="e">
        <f>Tabela1[[#This Row],[Coluna4]]-(Tabela1[[#This Row],[Coluna4]]*desconto)</f>
        <v>#REF!</v>
      </c>
      <c r="I1082">
        <v>1.034</v>
      </c>
    </row>
    <row r="1083" spans="1:9" x14ac:dyDescent="0.25">
      <c r="A1083">
        <v>400264</v>
      </c>
      <c r="B1083" t="s">
        <v>1117</v>
      </c>
      <c r="C1083" t="s">
        <v>4</v>
      </c>
      <c r="D1083" s="72">
        <v>2.1523064179567255</v>
      </c>
      <c r="F1083" t="e">
        <f>Tabela1[[#This Row],[Coluna4]]-(Tabela1[[#This Row],[Coluna4]]*desconto)</f>
        <v>#REF!</v>
      </c>
      <c r="I1083">
        <v>2.6179999999999999</v>
      </c>
    </row>
    <row r="1084" spans="1:9" x14ac:dyDescent="0.25">
      <c r="A1084">
        <v>400265</v>
      </c>
      <c r="B1084" t="s">
        <v>1118</v>
      </c>
      <c r="C1084" t="s">
        <v>4</v>
      </c>
      <c r="D1084" s="72">
        <v>4.5939985727815831</v>
      </c>
      <c r="F1084" t="e">
        <f>Tabela1[[#This Row],[Coluna4]]-(Tabela1[[#This Row],[Coluna4]]*desconto)</f>
        <v>#REF!</v>
      </c>
      <c r="I1084">
        <v>5.588000000000001</v>
      </c>
    </row>
    <row r="1085" spans="1:9" x14ac:dyDescent="0.25">
      <c r="A1085">
        <v>400266</v>
      </c>
      <c r="B1085" t="s">
        <v>1119</v>
      </c>
      <c r="C1085" t="s">
        <v>4</v>
      </c>
      <c r="D1085" s="72">
        <v>3.662538232237285</v>
      </c>
      <c r="F1085" t="e">
        <f>Tabela1[[#This Row],[Coluna4]]-(Tabela1[[#This Row],[Coluna4]]*desconto)</f>
        <v>#REF!</v>
      </c>
      <c r="I1085">
        <v>4.4550000000000001</v>
      </c>
    </row>
    <row r="1086" spans="1:9" x14ac:dyDescent="0.25">
      <c r="A1086">
        <v>400267</v>
      </c>
      <c r="B1086" t="s">
        <v>1120</v>
      </c>
      <c r="C1086" t="s">
        <v>4</v>
      </c>
      <c r="D1086" s="72">
        <v>8.0394975023677695</v>
      </c>
      <c r="F1086" t="e">
        <f>Tabela1[[#This Row],[Coluna4]]-(Tabela1[[#This Row],[Coluna4]]*desconto)</f>
        <v>#REF!</v>
      </c>
      <c r="I1086">
        <v>9.7790000000000017</v>
      </c>
    </row>
    <row r="1087" spans="1:9" x14ac:dyDescent="0.25">
      <c r="A1087" t="s">
        <v>1121</v>
      </c>
      <c r="B1087" t="s">
        <v>1122</v>
      </c>
      <c r="C1087" t="s">
        <v>1093</v>
      </c>
      <c r="D1087" s="72">
        <v>18.086608554258198</v>
      </c>
      <c r="F1087" t="e">
        <f>Tabela1[[#This Row],[Coluna4]]-(Tabela1[[#This Row],[Coluna4]]*desconto)</f>
        <v>#REF!</v>
      </c>
      <c r="I1087">
        <v>22</v>
      </c>
    </row>
    <row r="1088" spans="1:9" x14ac:dyDescent="0.25">
      <c r="A1088">
        <v>237263</v>
      </c>
      <c r="B1088" t="s">
        <v>1123</v>
      </c>
      <c r="C1088" t="s">
        <v>4</v>
      </c>
      <c r="D1088" s="72">
        <v>37.439279707314469</v>
      </c>
      <c r="F1088" t="e">
        <f>Tabela1[[#This Row],[Coluna4]]-(Tabela1[[#This Row],[Coluna4]]*desconto)</f>
        <v>#REF!</v>
      </c>
      <c r="I1088">
        <v>45.54</v>
      </c>
    </row>
    <row r="1089" spans="1:9" x14ac:dyDescent="0.25">
      <c r="A1089">
        <v>237271</v>
      </c>
      <c r="B1089" t="s">
        <v>1124</v>
      </c>
      <c r="C1089" t="s">
        <v>4</v>
      </c>
      <c r="D1089" s="72">
        <v>14.017121629550104</v>
      </c>
      <c r="F1089" t="e">
        <f>Tabela1[[#This Row],[Coluna4]]-(Tabela1[[#This Row],[Coluna4]]*desconto)</f>
        <v>#REF!</v>
      </c>
      <c r="I1089">
        <v>17.05</v>
      </c>
    </row>
    <row r="1090" spans="1:9" x14ac:dyDescent="0.25">
      <c r="A1090">
        <v>500424</v>
      </c>
      <c r="B1090" t="s">
        <v>1125</v>
      </c>
      <c r="C1090" t="s">
        <v>615</v>
      </c>
      <c r="D1090" s="72">
        <v>1302.2358159065905</v>
      </c>
      <c r="F1090" t="e">
        <f>Tabela1[[#This Row],[Coluna4]]-(Tabela1[[#This Row],[Coluna4]]*desconto)</f>
        <v>#REF!</v>
      </c>
      <c r="I1090">
        <v>1584.0000000000002</v>
      </c>
    </row>
    <row r="1091" spans="1:9" x14ac:dyDescent="0.25">
      <c r="A1091">
        <v>374393</v>
      </c>
      <c r="B1091" t="s">
        <v>1126</v>
      </c>
      <c r="C1091" t="s">
        <v>4</v>
      </c>
      <c r="D1091" s="72">
        <v>85.36879237609871</v>
      </c>
      <c r="F1091" t="e">
        <f>Tabela1[[#This Row],[Coluna4]]-(Tabela1[[#This Row],[Coluna4]]*desconto)</f>
        <v>#REF!</v>
      </c>
      <c r="I1091">
        <v>103.84000000000002</v>
      </c>
    </row>
    <row r="1092" spans="1:9" x14ac:dyDescent="0.25">
      <c r="A1092">
        <v>400673</v>
      </c>
      <c r="B1092" t="s">
        <v>1127</v>
      </c>
      <c r="C1092" t="s">
        <v>10</v>
      </c>
      <c r="D1092" s="72">
        <v>140.17121629550104</v>
      </c>
      <c r="F1092" t="e">
        <f>Tabela1[[#This Row],[Coluna4]]-(Tabela1[[#This Row],[Coluna4]]*desconto)</f>
        <v>#REF!</v>
      </c>
      <c r="I1092">
        <v>170.5</v>
      </c>
    </row>
    <row r="1093" spans="1:9" x14ac:dyDescent="0.25">
      <c r="A1093">
        <v>237800</v>
      </c>
      <c r="B1093" t="s">
        <v>1128</v>
      </c>
      <c r="C1093" t="s">
        <v>4</v>
      </c>
      <c r="D1093" s="72">
        <v>81.299305451390609</v>
      </c>
      <c r="F1093" t="e">
        <f>Tabela1[[#This Row],[Coluna4]]-(Tabela1[[#This Row],[Coluna4]]*desconto)</f>
        <v>#REF!</v>
      </c>
      <c r="I1093">
        <v>98.890000000000015</v>
      </c>
    </row>
    <row r="1094" spans="1:9" x14ac:dyDescent="0.25">
      <c r="A1094">
        <v>237784</v>
      </c>
      <c r="B1094" t="s">
        <v>1129</v>
      </c>
      <c r="C1094" t="s">
        <v>4</v>
      </c>
      <c r="D1094" s="72">
        <v>28.034243259100208</v>
      </c>
      <c r="F1094" t="e">
        <f>Tabela1[[#This Row],[Coluna4]]-(Tabela1[[#This Row],[Coluna4]]*desconto)</f>
        <v>#REF!</v>
      </c>
      <c r="I1094">
        <v>34.1</v>
      </c>
    </row>
    <row r="1095" spans="1:9" x14ac:dyDescent="0.25">
      <c r="A1095" t="s">
        <v>1130</v>
      </c>
      <c r="B1095" t="s">
        <v>1131</v>
      </c>
      <c r="C1095" t="s">
        <v>1132</v>
      </c>
      <c r="D1095" s="72">
        <v>0</v>
      </c>
      <c r="F1095" t="e">
        <f>Tabela1[[#This Row],[Coluna4]]-(Tabela1[[#This Row],[Coluna4]]*desconto)</f>
        <v>#REF!</v>
      </c>
      <c r="I1095">
        <v>0</v>
      </c>
    </row>
    <row r="1096" spans="1:9" x14ac:dyDescent="0.25">
      <c r="A1096">
        <v>82586</v>
      </c>
      <c r="B1096" t="s">
        <v>1133</v>
      </c>
      <c r="C1096" t="s">
        <v>4</v>
      </c>
      <c r="D1096" s="72">
        <v>26.207495795120131</v>
      </c>
      <c r="F1096" t="e">
        <f>Tabela1[[#This Row],[Coluna4]]-(Tabela1[[#This Row],[Coluna4]]*desconto)</f>
        <v>#REF!</v>
      </c>
      <c r="I1096">
        <v>31.878000000000004</v>
      </c>
    </row>
    <row r="1097" spans="1:9" x14ac:dyDescent="0.25">
      <c r="A1097" t="s">
        <v>1134</v>
      </c>
      <c r="B1097" t="s">
        <v>1135</v>
      </c>
      <c r="C1097" t="s">
        <v>558</v>
      </c>
      <c r="D1097" s="72">
        <v>4521.6521385645492</v>
      </c>
      <c r="F1097" t="e">
        <f>Tabela1[[#This Row],[Coluna4]]-(Tabela1[[#This Row],[Coluna4]]*desconto)</f>
        <v>#REF!</v>
      </c>
      <c r="I1097">
        <v>5500</v>
      </c>
    </row>
    <row r="1098" spans="1:9" x14ac:dyDescent="0.25">
      <c r="A1098" t="s">
        <v>1136</v>
      </c>
      <c r="B1098" t="s">
        <v>1137</v>
      </c>
      <c r="C1098" t="s">
        <v>558</v>
      </c>
      <c r="D1098" s="72">
        <v>1627.7947698832379</v>
      </c>
      <c r="F1098" t="e">
        <f>Tabela1[[#This Row],[Coluna4]]-(Tabela1[[#This Row],[Coluna4]]*desconto)</f>
        <v>#REF!</v>
      </c>
      <c r="I1098">
        <v>1980.0000000000002</v>
      </c>
    </row>
    <row r="1099" spans="1:9" x14ac:dyDescent="0.25">
      <c r="A1099">
        <v>400631</v>
      </c>
      <c r="B1099" t="s">
        <v>1138</v>
      </c>
      <c r="C1099" t="s">
        <v>4</v>
      </c>
      <c r="D1099" s="72">
        <v>8.138973849416189</v>
      </c>
      <c r="F1099" t="e">
        <f>Tabela1[[#This Row],[Coluna4]]-(Tabela1[[#This Row],[Coluna4]]*desconto)</f>
        <v>#REF!</v>
      </c>
      <c r="I1099">
        <v>9.9</v>
      </c>
    </row>
    <row r="1100" spans="1:9" x14ac:dyDescent="0.25">
      <c r="A1100">
        <v>400632</v>
      </c>
      <c r="B1100" t="s">
        <v>1139</v>
      </c>
      <c r="C1100" t="s">
        <v>4</v>
      </c>
      <c r="D1100" s="72">
        <v>31.253659581758171</v>
      </c>
      <c r="F1100" t="e">
        <f>Tabela1[[#This Row],[Coluna4]]-(Tabela1[[#This Row],[Coluna4]]*desconto)</f>
        <v>#REF!</v>
      </c>
      <c r="I1100">
        <v>38.016000000000005</v>
      </c>
    </row>
    <row r="1101" spans="1:9" x14ac:dyDescent="0.25">
      <c r="A1101">
        <v>400633</v>
      </c>
      <c r="B1101" t="s">
        <v>1140</v>
      </c>
      <c r="C1101" t="s">
        <v>4</v>
      </c>
      <c r="D1101" s="72">
        <v>44.276017740824074</v>
      </c>
      <c r="F1101" t="e">
        <f>Tabela1[[#This Row],[Coluna4]]-(Tabela1[[#This Row],[Coluna4]]*desconto)</f>
        <v>#REF!</v>
      </c>
      <c r="I1101">
        <v>53.856000000000009</v>
      </c>
    </row>
    <row r="1102" spans="1:9" x14ac:dyDescent="0.25">
      <c r="A1102">
        <v>400630</v>
      </c>
      <c r="B1102" t="s">
        <v>1141</v>
      </c>
      <c r="C1102" t="s">
        <v>4</v>
      </c>
      <c r="D1102" s="72">
        <v>45.478777209682242</v>
      </c>
      <c r="F1102" t="e">
        <f>Tabela1[[#This Row],[Coluna4]]-(Tabela1[[#This Row],[Coluna4]]*desconto)</f>
        <v>#REF!</v>
      </c>
      <c r="I1102">
        <v>55.319000000000003</v>
      </c>
    </row>
    <row r="1103" spans="1:9" x14ac:dyDescent="0.25">
      <c r="A1103">
        <v>400009</v>
      </c>
      <c r="B1103" t="s">
        <v>1142</v>
      </c>
      <c r="C1103" t="s">
        <v>1</v>
      </c>
      <c r="D1103" s="72">
        <v>96220.757508653624</v>
      </c>
      <c r="F1103" t="e">
        <f>Tabela1[[#This Row],[Coluna4]]-(Tabela1[[#This Row],[Coluna4]]*desconto)</f>
        <v>#REF!</v>
      </c>
      <c r="I1103">
        <v>117040.00000000001</v>
      </c>
    </row>
    <row r="1104" spans="1:9" x14ac:dyDescent="0.25">
      <c r="A1104" t="s">
        <v>1143</v>
      </c>
      <c r="B1104" t="s">
        <v>1143</v>
      </c>
      <c r="C1104" t="s">
        <v>558</v>
      </c>
      <c r="D1104" s="72">
        <v>904.33042771290991</v>
      </c>
      <c r="F1104" t="e">
        <f>Tabela1[[#This Row],[Coluna4]]-(Tabela1[[#This Row],[Coluna4]]*desconto)</f>
        <v>#REF!</v>
      </c>
      <c r="I1104">
        <v>1100</v>
      </c>
    </row>
    <row r="1105" spans="1:9" x14ac:dyDescent="0.25">
      <c r="A1105">
        <v>230037</v>
      </c>
      <c r="B1105" t="s">
        <v>1144</v>
      </c>
      <c r="C1105" t="s">
        <v>4</v>
      </c>
      <c r="D1105" s="72">
        <v>459.13760145412147</v>
      </c>
      <c r="F1105" t="e">
        <f>Tabela1[[#This Row],[Coluna4]]-(Tabela1[[#This Row],[Coluna4]]*desconto)</f>
        <v>#REF!</v>
      </c>
      <c r="I1105">
        <v>558.48099999999999</v>
      </c>
    </row>
    <row r="1106" spans="1:9" x14ac:dyDescent="0.25">
      <c r="A1106">
        <v>230045</v>
      </c>
      <c r="B1106" t="s">
        <v>1145</v>
      </c>
      <c r="C1106" t="s">
        <v>10</v>
      </c>
      <c r="D1106" s="72">
        <v>453.9738747118808</v>
      </c>
      <c r="F1106" t="e">
        <f>Tabela1[[#This Row],[Coluna4]]-(Tabela1[[#This Row],[Coluna4]]*desconto)</f>
        <v>#REF!</v>
      </c>
      <c r="I1106">
        <v>552.20000000000005</v>
      </c>
    </row>
    <row r="1107" spans="1:9" x14ac:dyDescent="0.25">
      <c r="A1107">
        <v>297754</v>
      </c>
      <c r="B1107" t="s">
        <v>1146</v>
      </c>
      <c r="C1107" t="s">
        <v>4</v>
      </c>
      <c r="D1107" s="72">
        <v>292.2795942368125</v>
      </c>
      <c r="F1107" t="e">
        <f>Tabela1[[#This Row],[Coluna4]]-(Tabela1[[#This Row],[Coluna4]]*desconto)</f>
        <v>#REF!</v>
      </c>
      <c r="I1107">
        <v>355.52000000000004</v>
      </c>
    </row>
    <row r="1108" spans="1:9" x14ac:dyDescent="0.25">
      <c r="A1108">
        <v>12351</v>
      </c>
      <c r="B1108" t="s">
        <v>1147</v>
      </c>
      <c r="C1108" t="s">
        <v>4</v>
      </c>
      <c r="D1108" s="72">
        <v>14.469286843406559</v>
      </c>
      <c r="F1108" t="e">
        <f>Tabela1[[#This Row],[Coluna4]]-(Tabela1[[#This Row],[Coluna4]]*desconto)</f>
        <v>#REF!</v>
      </c>
      <c r="I1108">
        <v>17.600000000000001</v>
      </c>
    </row>
    <row r="1109" spans="1:9" x14ac:dyDescent="0.25">
      <c r="A1109">
        <v>237289</v>
      </c>
      <c r="B1109" t="s">
        <v>1148</v>
      </c>
      <c r="C1109" t="s">
        <v>4</v>
      </c>
      <c r="D1109" s="72">
        <v>21.450717745350225</v>
      </c>
      <c r="F1109" t="e">
        <f>Tabela1[[#This Row],[Coluna4]]-(Tabela1[[#This Row],[Coluna4]]*desconto)</f>
        <v>#REF!</v>
      </c>
      <c r="I1109">
        <v>26.092000000000002</v>
      </c>
    </row>
    <row r="1110" spans="1:9" x14ac:dyDescent="0.25">
      <c r="A1110">
        <v>309260</v>
      </c>
      <c r="B1110" t="s">
        <v>1149</v>
      </c>
      <c r="C1110" t="s">
        <v>4</v>
      </c>
      <c r="D1110" s="72">
        <v>1184.6728603039121</v>
      </c>
      <c r="F1110" t="e">
        <f>Tabela1[[#This Row],[Coluna4]]-(Tabela1[[#This Row],[Coluna4]]*desconto)</f>
        <v>#REF!</v>
      </c>
      <c r="I1110">
        <v>1441.0000000000002</v>
      </c>
    </row>
    <row r="1111" spans="1:9" x14ac:dyDescent="0.25">
      <c r="A1111">
        <v>380385</v>
      </c>
      <c r="B1111" t="s">
        <v>1150</v>
      </c>
      <c r="C1111" t="s">
        <v>1</v>
      </c>
      <c r="D1111" s="72">
        <v>2632.505875072281</v>
      </c>
      <c r="F1111" t="e">
        <f>Tabela1[[#This Row],[Coluna4]]-(Tabela1[[#This Row],[Coluna4]]*desconto)</f>
        <v>#REF!</v>
      </c>
      <c r="I1111">
        <v>3202.1000000000004</v>
      </c>
    </row>
    <row r="1112" spans="1:9" x14ac:dyDescent="0.25">
      <c r="A1112">
        <v>380386</v>
      </c>
      <c r="B1112" t="s">
        <v>1151</v>
      </c>
      <c r="C1112" t="s">
        <v>1</v>
      </c>
      <c r="D1112" s="72">
        <v>7826.9798518552352</v>
      </c>
      <c r="F1112" t="e">
        <f>Tabela1[[#This Row],[Coluna4]]-(Tabela1[[#This Row],[Coluna4]]*desconto)</f>
        <v>#REF!</v>
      </c>
      <c r="I1112">
        <v>9520.5</v>
      </c>
    </row>
    <row r="1113" spans="1:9" x14ac:dyDescent="0.25">
      <c r="A1113">
        <v>309252</v>
      </c>
      <c r="B1113" t="s">
        <v>1152</v>
      </c>
      <c r="C1113" t="s">
        <v>4</v>
      </c>
      <c r="D1113" s="72">
        <v>576.96281288083651</v>
      </c>
      <c r="F1113" t="e">
        <f>Tabela1[[#This Row],[Coluna4]]-(Tabela1[[#This Row],[Coluna4]]*desconto)</f>
        <v>#REF!</v>
      </c>
      <c r="I1113">
        <v>701.80000000000007</v>
      </c>
    </row>
    <row r="1114" spans="1:9" x14ac:dyDescent="0.25">
      <c r="A1114">
        <v>309245</v>
      </c>
      <c r="B1114" t="s">
        <v>1153</v>
      </c>
      <c r="C1114" t="s">
        <v>4</v>
      </c>
      <c r="D1114" s="72">
        <v>338.21957996462834</v>
      </c>
      <c r="F1114" t="e">
        <f>Tabela1[[#This Row],[Coluna4]]-(Tabela1[[#This Row],[Coluna4]]*desconto)</f>
        <v>#REF!</v>
      </c>
      <c r="I1114">
        <v>411.40000000000003</v>
      </c>
    </row>
    <row r="1115" spans="1:9" x14ac:dyDescent="0.25">
      <c r="A1115">
        <v>400606</v>
      </c>
      <c r="B1115" t="s">
        <v>1154</v>
      </c>
      <c r="C1115" t="s">
        <v>1</v>
      </c>
      <c r="D1115" s="72">
        <v>3617.3217108516396</v>
      </c>
      <c r="F1115" t="e">
        <f>Tabela1[[#This Row],[Coluna4]]-(Tabela1[[#This Row],[Coluna4]]*desconto)</f>
        <v>#REF!</v>
      </c>
      <c r="I1115">
        <v>4400</v>
      </c>
    </row>
    <row r="1116" spans="1:9" x14ac:dyDescent="0.25">
      <c r="A1116" t="s">
        <v>1155</v>
      </c>
      <c r="B1116" t="s">
        <v>1156</v>
      </c>
      <c r="C1116" t="s">
        <v>1</v>
      </c>
      <c r="D1116" s="72">
        <v>0</v>
      </c>
      <c r="F1116" t="e">
        <f>Tabela1[[#This Row],[Coluna4]]-(Tabela1[[#This Row],[Coluna4]]*desconto)</f>
        <v>#REF!</v>
      </c>
      <c r="I1116">
        <v>0</v>
      </c>
    </row>
    <row r="1117" spans="1:9" x14ac:dyDescent="0.25">
      <c r="A1117">
        <v>500362</v>
      </c>
      <c r="B1117" t="s">
        <v>1157</v>
      </c>
      <c r="C1117" t="s">
        <v>10</v>
      </c>
      <c r="D1117" s="72">
        <v>2170.3930265109839</v>
      </c>
      <c r="F1117" t="e">
        <f>Tabela1[[#This Row],[Coluna4]]-(Tabela1[[#This Row],[Coluna4]]*desconto)</f>
        <v>#REF!</v>
      </c>
      <c r="I1117">
        <v>2640</v>
      </c>
    </row>
    <row r="1118" spans="1:9" x14ac:dyDescent="0.25">
      <c r="A1118">
        <v>293357</v>
      </c>
      <c r="B1118" t="s">
        <v>1158</v>
      </c>
      <c r="C1118" t="s">
        <v>4</v>
      </c>
      <c r="D1118" s="72">
        <v>97.405430368957525</v>
      </c>
      <c r="F1118" t="e">
        <f>Tabela1[[#This Row],[Coluna4]]-(Tabela1[[#This Row],[Coluna4]]*desconto)</f>
        <v>#REF!</v>
      </c>
      <c r="I1118">
        <v>118.48100000000001</v>
      </c>
    </row>
    <row r="1119" spans="1:9" x14ac:dyDescent="0.25">
      <c r="A1119">
        <v>289058</v>
      </c>
      <c r="B1119" t="s">
        <v>1159</v>
      </c>
      <c r="C1119" t="s">
        <v>4</v>
      </c>
      <c r="D1119" s="72">
        <v>173.13406038563659</v>
      </c>
      <c r="F1119" t="e">
        <f>Tabela1[[#This Row],[Coluna4]]-(Tabela1[[#This Row],[Coluna4]]*desconto)</f>
        <v>#REF!</v>
      </c>
      <c r="I1119">
        <v>210.595</v>
      </c>
    </row>
    <row r="1120" spans="1:9" x14ac:dyDescent="0.25">
      <c r="A1120">
        <v>289157</v>
      </c>
      <c r="B1120" t="s">
        <v>1160</v>
      </c>
      <c r="C1120" t="s">
        <v>4</v>
      </c>
      <c r="D1120" s="72">
        <v>520.89432636263609</v>
      </c>
      <c r="F1120" t="e">
        <f>Tabela1[[#This Row],[Coluna4]]-(Tabela1[[#This Row],[Coluna4]]*desconto)</f>
        <v>#REF!</v>
      </c>
      <c r="I1120">
        <v>633.6</v>
      </c>
    </row>
    <row r="1121" spans="1:9" x14ac:dyDescent="0.25">
      <c r="A1121">
        <v>375258</v>
      </c>
      <c r="B1121" t="s">
        <v>1161</v>
      </c>
      <c r="C1121" t="s">
        <v>4</v>
      </c>
      <c r="D1121" s="72">
        <v>610.66720792169667</v>
      </c>
      <c r="F1121" t="e">
        <f>Tabela1[[#This Row],[Coluna4]]-(Tabela1[[#This Row],[Coluna4]]*desconto)</f>
        <v>#REF!</v>
      </c>
      <c r="I1121">
        <v>742.79700000000003</v>
      </c>
    </row>
    <row r="1122" spans="1:9" x14ac:dyDescent="0.25">
      <c r="A1122">
        <v>500290</v>
      </c>
      <c r="B1122" t="s">
        <v>1162</v>
      </c>
      <c r="C1122" t="s">
        <v>4</v>
      </c>
      <c r="D1122" s="72">
        <v>0.16277947698832379</v>
      </c>
      <c r="F1122" t="e">
        <f>Tabela1[[#This Row],[Coluna4]]-(Tabela1[[#This Row],[Coluna4]]*desconto)</f>
        <v>#REF!</v>
      </c>
      <c r="I1122">
        <v>0.19800000000000001</v>
      </c>
    </row>
    <row r="1123" spans="1:9" x14ac:dyDescent="0.25">
      <c r="A1123">
        <v>75036</v>
      </c>
      <c r="B1123" t="s">
        <v>1163</v>
      </c>
      <c r="C1123" t="s">
        <v>4</v>
      </c>
      <c r="D1123" s="72">
        <v>19.795793062635603</v>
      </c>
      <c r="F1123" t="e">
        <f>Tabela1[[#This Row],[Coluna4]]-(Tabela1[[#This Row],[Coluna4]]*desconto)</f>
        <v>#REF!</v>
      </c>
      <c r="I1123">
        <v>24.079000000000004</v>
      </c>
    </row>
    <row r="1124" spans="1:9" x14ac:dyDescent="0.25">
      <c r="A1124">
        <v>75044</v>
      </c>
      <c r="B1124" t="s">
        <v>1164</v>
      </c>
      <c r="C1124" t="s">
        <v>4</v>
      </c>
      <c r="D1124" s="72">
        <v>21.911926263483807</v>
      </c>
      <c r="F1124" t="e">
        <f>Tabela1[[#This Row],[Coluna4]]-(Tabela1[[#This Row],[Coluna4]]*desconto)</f>
        <v>#REF!</v>
      </c>
      <c r="I1124">
        <v>26.653000000000002</v>
      </c>
    </row>
    <row r="1125" spans="1:9" x14ac:dyDescent="0.25">
      <c r="A1125">
        <v>66688</v>
      </c>
      <c r="B1125" t="s">
        <v>1165</v>
      </c>
      <c r="C1125" t="s">
        <v>4</v>
      </c>
      <c r="D1125" s="72">
        <v>3.255589539766476</v>
      </c>
      <c r="F1125" t="e">
        <f>Tabela1[[#This Row],[Coluna4]]-(Tabela1[[#This Row],[Coluna4]]*desconto)</f>
        <v>#REF!</v>
      </c>
      <c r="I1125">
        <v>3.9600000000000004</v>
      </c>
    </row>
    <row r="1126" spans="1:9" x14ac:dyDescent="0.25">
      <c r="A1126">
        <v>66878</v>
      </c>
      <c r="B1126" t="s">
        <v>1166</v>
      </c>
      <c r="C1126" t="s">
        <v>4</v>
      </c>
      <c r="D1126" s="72">
        <v>3.2917627568749923</v>
      </c>
      <c r="F1126" t="e">
        <f>Tabela1[[#This Row],[Coluna4]]-(Tabela1[[#This Row],[Coluna4]]*desconto)</f>
        <v>#REF!</v>
      </c>
      <c r="I1126">
        <v>4.0040000000000004</v>
      </c>
    </row>
    <row r="1127" spans="1:9" x14ac:dyDescent="0.25">
      <c r="A1127">
        <v>66886</v>
      </c>
      <c r="B1127" t="s">
        <v>1167</v>
      </c>
      <c r="C1127" t="s">
        <v>4</v>
      </c>
      <c r="D1127" s="72">
        <v>4.62112848561297</v>
      </c>
      <c r="F1127" t="e">
        <f>Tabela1[[#This Row],[Coluna4]]-(Tabela1[[#This Row],[Coluna4]]*desconto)</f>
        <v>#REF!</v>
      </c>
      <c r="I1127">
        <v>5.6210000000000004</v>
      </c>
    </row>
    <row r="1128" spans="1:9" x14ac:dyDescent="0.25">
      <c r="A1128">
        <v>66894</v>
      </c>
      <c r="B1128" t="s">
        <v>1168</v>
      </c>
      <c r="C1128" t="s">
        <v>4</v>
      </c>
      <c r="D1128" s="72">
        <v>5.2270298721806192</v>
      </c>
      <c r="F1128" t="e">
        <f>Tabela1[[#This Row],[Coluna4]]-(Tabela1[[#This Row],[Coluna4]]*desconto)</f>
        <v>#REF!</v>
      </c>
      <c r="I1128">
        <v>6.3580000000000005</v>
      </c>
    </row>
    <row r="1129" spans="1:9" x14ac:dyDescent="0.25">
      <c r="A1129">
        <v>74773</v>
      </c>
      <c r="B1129" t="s">
        <v>1169</v>
      </c>
      <c r="C1129" t="s">
        <v>4</v>
      </c>
      <c r="D1129" s="72">
        <v>7.1622969874862461</v>
      </c>
      <c r="F1129" t="e">
        <f>Tabela1[[#This Row],[Coluna4]]-(Tabela1[[#This Row],[Coluna4]]*desconto)</f>
        <v>#REF!</v>
      </c>
      <c r="I1129">
        <v>8.7119999999999997</v>
      </c>
    </row>
    <row r="1130" spans="1:9" x14ac:dyDescent="0.25">
      <c r="A1130">
        <v>74799</v>
      </c>
      <c r="B1130" t="s">
        <v>1170</v>
      </c>
      <c r="C1130" t="s">
        <v>4</v>
      </c>
      <c r="D1130" s="72">
        <v>4.5216521385645496</v>
      </c>
      <c r="F1130" t="e">
        <f>Tabela1[[#This Row],[Coluna4]]-(Tabela1[[#This Row],[Coluna4]]*desconto)</f>
        <v>#REF!</v>
      </c>
      <c r="I1130">
        <v>5.5</v>
      </c>
    </row>
    <row r="1131" spans="1:9" x14ac:dyDescent="0.25">
      <c r="A1131">
        <v>74807</v>
      </c>
      <c r="B1131" t="s">
        <v>1171</v>
      </c>
      <c r="C1131" t="s">
        <v>4</v>
      </c>
      <c r="D1131" s="72">
        <v>6.3303129939903702</v>
      </c>
      <c r="F1131" t="e">
        <f>Tabela1[[#This Row],[Coluna4]]-(Tabela1[[#This Row],[Coluna4]]*desconto)</f>
        <v>#REF!</v>
      </c>
      <c r="I1131">
        <v>7.7000000000000011</v>
      </c>
    </row>
    <row r="1132" spans="1:9" x14ac:dyDescent="0.25">
      <c r="A1132">
        <v>74815</v>
      </c>
      <c r="B1132" t="s">
        <v>1172</v>
      </c>
      <c r="C1132" t="s">
        <v>4</v>
      </c>
      <c r="D1132" s="72">
        <v>5.5797187389886549</v>
      </c>
      <c r="F1132" t="e">
        <f>Tabela1[[#This Row],[Coluna4]]-(Tabela1[[#This Row],[Coluna4]]*desconto)</f>
        <v>#REF!</v>
      </c>
      <c r="I1132">
        <v>6.7870000000000008</v>
      </c>
    </row>
    <row r="1133" spans="1:9" x14ac:dyDescent="0.25">
      <c r="A1133">
        <v>74823</v>
      </c>
      <c r="B1133" t="s">
        <v>1173</v>
      </c>
      <c r="C1133" t="s">
        <v>4</v>
      </c>
      <c r="D1133" s="72">
        <v>7.1442103789319891</v>
      </c>
      <c r="F1133" t="e">
        <f>Tabela1[[#This Row],[Coluna4]]-(Tabela1[[#This Row],[Coluna4]]*desconto)</f>
        <v>#REF!</v>
      </c>
      <c r="I1133">
        <v>8.6900000000000013</v>
      </c>
    </row>
    <row r="1134" spans="1:9" x14ac:dyDescent="0.25">
      <c r="A1134">
        <v>74831</v>
      </c>
      <c r="B1134" t="s">
        <v>1174</v>
      </c>
      <c r="C1134" t="s">
        <v>4</v>
      </c>
      <c r="D1134" s="72">
        <v>8.5278359333327405</v>
      </c>
      <c r="F1134" t="e">
        <f>Tabela1[[#This Row],[Coluna4]]-(Tabela1[[#This Row],[Coluna4]]*desconto)</f>
        <v>#REF!</v>
      </c>
      <c r="I1134">
        <v>10.373000000000001</v>
      </c>
    </row>
    <row r="1135" spans="1:9" x14ac:dyDescent="0.25">
      <c r="A1135">
        <v>74849</v>
      </c>
      <c r="B1135" t="s">
        <v>1175</v>
      </c>
      <c r="C1135" t="s">
        <v>4</v>
      </c>
      <c r="D1135" s="72">
        <v>8.7448752359838391</v>
      </c>
      <c r="F1135" t="e">
        <f>Tabela1[[#This Row],[Coluna4]]-(Tabela1[[#This Row],[Coluna4]]*desconto)</f>
        <v>#REF!</v>
      </c>
      <c r="I1135">
        <v>10.637</v>
      </c>
    </row>
    <row r="1136" spans="1:9" x14ac:dyDescent="0.25">
      <c r="A1136">
        <v>74856</v>
      </c>
      <c r="B1136" t="s">
        <v>1176</v>
      </c>
      <c r="C1136" t="s">
        <v>4</v>
      </c>
      <c r="D1136" s="72">
        <v>10.209890528878752</v>
      </c>
      <c r="F1136" t="e">
        <f>Tabela1[[#This Row],[Coluna4]]-(Tabela1[[#This Row],[Coluna4]]*desconto)</f>
        <v>#REF!</v>
      </c>
      <c r="I1136">
        <v>12.419</v>
      </c>
    </row>
    <row r="1137" spans="1:9" x14ac:dyDescent="0.25">
      <c r="A1137">
        <v>74864</v>
      </c>
      <c r="B1137" t="s">
        <v>1177</v>
      </c>
      <c r="C1137" t="s">
        <v>4</v>
      </c>
      <c r="D1137" s="72">
        <v>11.394563389182665</v>
      </c>
      <c r="F1137" t="e">
        <f>Tabela1[[#This Row],[Coluna4]]-(Tabela1[[#This Row],[Coluna4]]*desconto)</f>
        <v>#REF!</v>
      </c>
      <c r="I1137">
        <v>13.860000000000001</v>
      </c>
    </row>
    <row r="1138" spans="1:9" x14ac:dyDescent="0.25">
      <c r="A1138">
        <v>74872</v>
      </c>
      <c r="B1138" t="s">
        <v>1178</v>
      </c>
      <c r="C1138" t="s">
        <v>4</v>
      </c>
      <c r="D1138" s="72">
        <v>14.134684585152783</v>
      </c>
      <c r="F1138" t="e">
        <f>Tabela1[[#This Row],[Coluna4]]-(Tabela1[[#This Row],[Coluna4]]*desconto)</f>
        <v>#REF!</v>
      </c>
      <c r="I1138">
        <v>17.193000000000001</v>
      </c>
    </row>
    <row r="1139" spans="1:9" x14ac:dyDescent="0.25">
      <c r="A1139">
        <v>74880</v>
      </c>
      <c r="B1139" t="s">
        <v>1179</v>
      </c>
      <c r="C1139" t="s">
        <v>4</v>
      </c>
      <c r="D1139" s="72">
        <v>15.418833792505115</v>
      </c>
      <c r="F1139" t="e">
        <f>Tabela1[[#This Row],[Coluna4]]-(Tabela1[[#This Row],[Coluna4]]*desconto)</f>
        <v>#REF!</v>
      </c>
      <c r="I1139">
        <v>18.755000000000003</v>
      </c>
    </row>
    <row r="1140" spans="1:9" x14ac:dyDescent="0.25">
      <c r="A1140">
        <v>74898</v>
      </c>
      <c r="B1140" t="s">
        <v>1180</v>
      </c>
      <c r="C1140" t="s">
        <v>4</v>
      </c>
      <c r="D1140" s="72">
        <v>16.847675868291514</v>
      </c>
      <c r="F1140" t="e">
        <f>Tabela1[[#This Row],[Coluna4]]-(Tabela1[[#This Row],[Coluna4]]*desconto)</f>
        <v>#REF!</v>
      </c>
      <c r="I1140">
        <v>20.493000000000002</v>
      </c>
    </row>
    <row r="1141" spans="1:9" x14ac:dyDescent="0.25">
      <c r="A1141">
        <v>74906</v>
      </c>
      <c r="B1141" t="s">
        <v>1181</v>
      </c>
      <c r="C1141" t="s">
        <v>4</v>
      </c>
      <c r="D1141" s="72">
        <v>20.31126140643196</v>
      </c>
      <c r="F1141" t="e">
        <f>Tabela1[[#This Row],[Coluna4]]-(Tabela1[[#This Row],[Coluna4]]*desconto)</f>
        <v>#REF!</v>
      </c>
      <c r="I1141">
        <v>24.706000000000003</v>
      </c>
    </row>
    <row r="1142" spans="1:9" x14ac:dyDescent="0.25">
      <c r="A1142">
        <v>74914</v>
      </c>
      <c r="B1142" t="s">
        <v>1182</v>
      </c>
      <c r="C1142" t="s">
        <v>4</v>
      </c>
      <c r="D1142" s="72">
        <v>19.361714457333402</v>
      </c>
      <c r="F1142" t="e">
        <f>Tabela1[[#This Row],[Coluna4]]-(Tabela1[[#This Row],[Coluna4]]*desconto)</f>
        <v>#REF!</v>
      </c>
      <c r="I1142">
        <v>23.551000000000002</v>
      </c>
    </row>
    <row r="1143" spans="1:9" x14ac:dyDescent="0.25">
      <c r="A1143" t="s">
        <v>1183</v>
      </c>
      <c r="B1143" t="s">
        <v>1184</v>
      </c>
      <c r="C1143" t="s">
        <v>4</v>
      </c>
      <c r="D1143" s="72">
        <v>0</v>
      </c>
      <c r="F1143" t="e">
        <f>Tabela1[[#This Row],[Coluna4]]-(Tabela1[[#This Row],[Coluna4]]*desconto)</f>
        <v>#REF!</v>
      </c>
      <c r="I1143">
        <v>0</v>
      </c>
    </row>
    <row r="1144" spans="1:9" x14ac:dyDescent="0.25">
      <c r="A1144">
        <v>75895</v>
      </c>
      <c r="B1144" t="s">
        <v>1185</v>
      </c>
      <c r="C1144" t="s">
        <v>4</v>
      </c>
      <c r="D1144" s="72">
        <v>1.1032831218097501</v>
      </c>
      <c r="F1144" t="e">
        <f>Tabela1[[#This Row],[Coluna4]]-(Tabela1[[#This Row],[Coluna4]]*desconto)</f>
        <v>#REF!</v>
      </c>
      <c r="I1144">
        <v>1.3420000000000001</v>
      </c>
    </row>
    <row r="1145" spans="1:9" x14ac:dyDescent="0.25">
      <c r="A1145">
        <v>400089</v>
      </c>
      <c r="B1145" t="s">
        <v>1186</v>
      </c>
      <c r="C1145" t="s">
        <v>4</v>
      </c>
      <c r="D1145" s="72">
        <v>0.21703930265109839</v>
      </c>
      <c r="F1145" t="e">
        <f>Tabela1[[#This Row],[Coluna4]]-(Tabela1[[#This Row],[Coluna4]]*desconto)</f>
        <v>#REF!</v>
      </c>
      <c r="I1145">
        <v>0.26400000000000001</v>
      </c>
    </row>
    <row r="1146" spans="1:9" x14ac:dyDescent="0.25">
      <c r="A1146">
        <v>400069</v>
      </c>
      <c r="B1146" t="s">
        <v>1187</v>
      </c>
      <c r="C1146" t="s">
        <v>4</v>
      </c>
      <c r="D1146" s="72">
        <v>2.9752471071754738</v>
      </c>
      <c r="F1146" t="e">
        <f>Tabela1[[#This Row],[Coluna4]]-(Tabela1[[#This Row],[Coluna4]]*desconto)</f>
        <v>#REF!</v>
      </c>
      <c r="I1146">
        <v>3.6190000000000002</v>
      </c>
    </row>
    <row r="1147" spans="1:9" x14ac:dyDescent="0.25">
      <c r="A1147">
        <v>400446</v>
      </c>
      <c r="B1147" t="s">
        <v>1188</v>
      </c>
      <c r="C1147" t="s">
        <v>4</v>
      </c>
      <c r="D1147" s="72">
        <v>19.841009584021247</v>
      </c>
      <c r="F1147" t="e">
        <f>Tabela1[[#This Row],[Coluna4]]-(Tabela1[[#This Row],[Coluna4]]*desconto)</f>
        <v>#REF!</v>
      </c>
      <c r="I1147">
        <v>24.134000000000004</v>
      </c>
    </row>
    <row r="1148" spans="1:9" x14ac:dyDescent="0.25">
      <c r="A1148">
        <v>500557</v>
      </c>
      <c r="B1148" t="s">
        <v>1189</v>
      </c>
      <c r="C1148" t="s">
        <v>4</v>
      </c>
      <c r="D1148" s="72">
        <v>15.590656573770566</v>
      </c>
      <c r="F1148" t="e">
        <f>Tabela1[[#This Row],[Coluna4]]-(Tabela1[[#This Row],[Coluna4]]*desconto)</f>
        <v>#REF!</v>
      </c>
      <c r="I1148">
        <v>18.963999999999999</v>
      </c>
    </row>
    <row r="1149" spans="1:9" x14ac:dyDescent="0.25">
      <c r="A1149">
        <v>400090</v>
      </c>
      <c r="B1149" t="s">
        <v>1190</v>
      </c>
      <c r="C1149" t="s">
        <v>4</v>
      </c>
      <c r="D1149" s="72">
        <v>0.50642503951922957</v>
      </c>
      <c r="F1149" t="e">
        <f>Tabela1[[#This Row],[Coluna4]]-(Tabela1[[#This Row],[Coluna4]]*desconto)</f>
        <v>#REF!</v>
      </c>
      <c r="I1149">
        <v>0.6160000000000001</v>
      </c>
    </row>
    <row r="1150" spans="1:9" x14ac:dyDescent="0.25">
      <c r="A1150">
        <v>79681</v>
      </c>
      <c r="B1150" t="s">
        <v>1191</v>
      </c>
      <c r="C1150" t="s">
        <v>4</v>
      </c>
      <c r="D1150" s="72">
        <v>13.727735892681972</v>
      </c>
      <c r="F1150" t="e">
        <f>Tabela1[[#This Row],[Coluna4]]-(Tabela1[[#This Row],[Coluna4]]*desconto)</f>
        <v>#REF!</v>
      </c>
      <c r="I1150">
        <v>16.698</v>
      </c>
    </row>
    <row r="1151" spans="1:9" x14ac:dyDescent="0.25">
      <c r="A1151">
        <v>400230</v>
      </c>
      <c r="B1151" t="s">
        <v>1192</v>
      </c>
      <c r="C1151" t="s">
        <v>166</v>
      </c>
      <c r="D1151" s="72">
        <v>9.2603435797801978</v>
      </c>
      <c r="F1151" t="e">
        <f>Tabela1[[#This Row],[Coluna4]]-(Tabela1[[#This Row],[Coluna4]]*desconto)</f>
        <v>#REF!</v>
      </c>
      <c r="I1151">
        <v>11.264000000000001</v>
      </c>
    </row>
    <row r="1152" spans="1:9" x14ac:dyDescent="0.25">
      <c r="A1152">
        <v>400074</v>
      </c>
      <c r="B1152" t="s">
        <v>1193</v>
      </c>
      <c r="C1152" t="s">
        <v>4</v>
      </c>
      <c r="D1152" s="72">
        <v>2.6135149360903096</v>
      </c>
      <c r="F1152" t="e">
        <f>Tabela1[[#This Row],[Coluna4]]-(Tabela1[[#This Row],[Coluna4]]*desconto)</f>
        <v>#REF!</v>
      </c>
      <c r="I1152">
        <v>3.1790000000000003</v>
      </c>
    </row>
    <row r="1153" spans="1:9" x14ac:dyDescent="0.25">
      <c r="A1153">
        <v>400075</v>
      </c>
      <c r="B1153" t="s">
        <v>1194</v>
      </c>
      <c r="C1153" t="s">
        <v>4</v>
      </c>
      <c r="D1153" s="72">
        <v>10.454059744361238</v>
      </c>
      <c r="F1153" t="e">
        <f>Tabela1[[#This Row],[Coluna4]]-(Tabela1[[#This Row],[Coluna4]]*desconto)</f>
        <v>#REF!</v>
      </c>
      <c r="I1153">
        <v>12.716000000000001</v>
      </c>
    </row>
    <row r="1154" spans="1:9" x14ac:dyDescent="0.25">
      <c r="A1154">
        <v>400076</v>
      </c>
      <c r="B1154" t="s">
        <v>1195</v>
      </c>
      <c r="C1154" t="s">
        <v>4</v>
      </c>
      <c r="D1154" s="72">
        <v>13.06757468045155</v>
      </c>
      <c r="F1154" t="e">
        <f>Tabela1[[#This Row],[Coluna4]]-(Tabela1[[#This Row],[Coluna4]]*desconto)</f>
        <v>#REF!</v>
      </c>
      <c r="I1154">
        <v>15.895000000000001</v>
      </c>
    </row>
    <row r="1155" spans="1:9" x14ac:dyDescent="0.25">
      <c r="A1155">
        <v>400077</v>
      </c>
      <c r="B1155" t="s">
        <v>1196</v>
      </c>
      <c r="C1155" t="s">
        <v>4</v>
      </c>
      <c r="D1155" s="72">
        <v>26.089932839517452</v>
      </c>
      <c r="F1155" t="e">
        <f>Tabela1[[#This Row],[Coluna4]]-(Tabela1[[#This Row],[Coluna4]]*desconto)</f>
        <v>#REF!</v>
      </c>
      <c r="I1155">
        <v>31.735000000000003</v>
      </c>
    </row>
    <row r="1156" spans="1:9" x14ac:dyDescent="0.25">
      <c r="A1156">
        <v>400078</v>
      </c>
      <c r="B1156" t="s">
        <v>1197</v>
      </c>
      <c r="C1156" t="s">
        <v>4</v>
      </c>
      <c r="D1156" s="72">
        <v>52.179865679034904</v>
      </c>
      <c r="F1156" t="e">
        <f>Tabela1[[#This Row],[Coluna4]]-(Tabela1[[#This Row],[Coluna4]]*desconto)</f>
        <v>#REF!</v>
      </c>
      <c r="I1156">
        <v>63.470000000000006</v>
      </c>
    </row>
    <row r="1157" spans="1:9" x14ac:dyDescent="0.25">
      <c r="A1157">
        <v>400079</v>
      </c>
      <c r="B1157" t="s">
        <v>1198</v>
      </c>
      <c r="C1157" t="s">
        <v>4</v>
      </c>
      <c r="D1157" s="72">
        <v>67.833825382745374</v>
      </c>
      <c r="F1157" t="e">
        <f>Tabela1[[#This Row],[Coluna4]]-(Tabela1[[#This Row],[Coluna4]]*desconto)</f>
        <v>#REF!</v>
      </c>
      <c r="I1157">
        <v>82.51100000000001</v>
      </c>
    </row>
    <row r="1158" spans="1:9" x14ac:dyDescent="0.25">
      <c r="A1158">
        <v>400093</v>
      </c>
      <c r="B1158" t="s">
        <v>1199</v>
      </c>
      <c r="C1158" t="s">
        <v>168</v>
      </c>
      <c r="D1158" s="72">
        <v>34.99758755248962</v>
      </c>
      <c r="F1158" t="e">
        <f>Tabela1[[#This Row],[Coluna4]]-(Tabela1[[#This Row],[Coluna4]]*desconto)</f>
        <v>#REF!</v>
      </c>
      <c r="I1158">
        <v>42.570000000000007</v>
      </c>
    </row>
    <row r="1159" spans="1:9" x14ac:dyDescent="0.25">
      <c r="A1159">
        <v>500364</v>
      </c>
      <c r="B1159" t="s">
        <v>1200</v>
      </c>
      <c r="C1159" t="s">
        <v>4</v>
      </c>
      <c r="D1159" s="72">
        <v>316.34382691825306</v>
      </c>
      <c r="F1159" t="e">
        <f>Tabela1[[#This Row],[Coluna4]]-(Tabela1[[#This Row],[Coluna4]]*desconto)</f>
        <v>#REF!</v>
      </c>
      <c r="I1159">
        <v>384.79100000000005</v>
      </c>
    </row>
    <row r="1160" spans="1:9" x14ac:dyDescent="0.25">
      <c r="A1160">
        <v>237529</v>
      </c>
      <c r="B1160" t="s">
        <v>1201</v>
      </c>
      <c r="C1160" t="s">
        <v>103</v>
      </c>
      <c r="D1160" s="72">
        <v>70.628206404378261</v>
      </c>
      <c r="F1160" t="e">
        <f>Tabela1[[#This Row],[Coluna4]]-(Tabela1[[#This Row],[Coluna4]]*desconto)</f>
        <v>#REF!</v>
      </c>
      <c r="I1160">
        <v>85.91</v>
      </c>
    </row>
    <row r="1161" spans="1:9" x14ac:dyDescent="0.25">
      <c r="A1161">
        <v>376195</v>
      </c>
      <c r="B1161" t="s">
        <v>1202</v>
      </c>
      <c r="C1161" t="s">
        <v>4</v>
      </c>
      <c r="D1161" s="72">
        <v>8.428359586284321</v>
      </c>
      <c r="F1161" t="e">
        <f>Tabela1[[#This Row],[Coluna4]]-(Tabela1[[#This Row],[Coluna4]]*desconto)</f>
        <v>#REF!</v>
      </c>
      <c r="I1161">
        <v>10.252000000000001</v>
      </c>
    </row>
    <row r="1162" spans="1:9" x14ac:dyDescent="0.25">
      <c r="A1162">
        <v>380596</v>
      </c>
      <c r="B1162" t="s">
        <v>1203</v>
      </c>
      <c r="C1162" t="s">
        <v>4</v>
      </c>
      <c r="D1162" s="72">
        <v>16.277947698832378</v>
      </c>
      <c r="F1162" t="e">
        <f>Tabela1[[#This Row],[Coluna4]]-(Tabela1[[#This Row],[Coluna4]]*desconto)</f>
        <v>#REF!</v>
      </c>
      <c r="I1162">
        <v>19.8</v>
      </c>
    </row>
    <row r="1163" spans="1:9" x14ac:dyDescent="0.25">
      <c r="A1163">
        <v>236265</v>
      </c>
      <c r="B1163" t="s">
        <v>1204</v>
      </c>
      <c r="C1163" t="s">
        <v>4</v>
      </c>
      <c r="D1163" s="72">
        <v>20.709166794625638</v>
      </c>
      <c r="F1163" t="e">
        <f>Tabela1[[#This Row],[Coluna4]]-(Tabela1[[#This Row],[Coluna4]]*desconto)</f>
        <v>#REF!</v>
      </c>
      <c r="I1163">
        <v>25.19</v>
      </c>
    </row>
    <row r="1164" spans="1:9" x14ac:dyDescent="0.25">
      <c r="A1164">
        <v>375720</v>
      </c>
      <c r="B1164" t="s">
        <v>1205</v>
      </c>
      <c r="C1164" t="s">
        <v>4</v>
      </c>
      <c r="D1164" s="72">
        <v>10.598752612795305</v>
      </c>
      <c r="F1164" t="e">
        <f>Tabela1[[#This Row],[Coluna4]]-(Tabela1[[#This Row],[Coluna4]]*desconto)</f>
        <v>#REF!</v>
      </c>
      <c r="I1164">
        <v>12.892000000000001</v>
      </c>
    </row>
    <row r="1165" spans="1:9" x14ac:dyDescent="0.25">
      <c r="A1165">
        <v>375233</v>
      </c>
      <c r="B1165" t="s">
        <v>1206</v>
      </c>
      <c r="C1165" t="s">
        <v>10</v>
      </c>
      <c r="D1165" s="72">
        <v>32.510678876279115</v>
      </c>
      <c r="F1165" t="e">
        <f>Tabela1[[#This Row],[Coluna4]]-(Tabela1[[#This Row],[Coluna4]]*desconto)</f>
        <v>#REF!</v>
      </c>
      <c r="I1165">
        <v>39.545000000000009</v>
      </c>
    </row>
    <row r="1166" spans="1:9" x14ac:dyDescent="0.25">
      <c r="A1166">
        <v>400594</v>
      </c>
      <c r="B1166" t="s">
        <v>1207</v>
      </c>
      <c r="C1166" t="s">
        <v>4</v>
      </c>
      <c r="D1166" s="72">
        <v>42.322664016964183</v>
      </c>
      <c r="F1166" t="e">
        <f>Tabela1[[#This Row],[Coluna4]]-(Tabela1[[#This Row],[Coluna4]]*desconto)</f>
        <v>#REF!</v>
      </c>
      <c r="I1166">
        <v>51.480000000000004</v>
      </c>
    </row>
    <row r="1167" spans="1:9" x14ac:dyDescent="0.25">
      <c r="A1167">
        <v>81950</v>
      </c>
      <c r="B1167" t="s">
        <v>1208</v>
      </c>
      <c r="C1167" t="s">
        <v>4</v>
      </c>
      <c r="D1167" s="72">
        <v>2.1703930265109839</v>
      </c>
      <c r="F1167" t="e">
        <f>Tabela1[[#This Row],[Coluna4]]-(Tabela1[[#This Row],[Coluna4]]*desconto)</f>
        <v>#REF!</v>
      </c>
      <c r="I1167">
        <v>2.64</v>
      </c>
    </row>
    <row r="1168" spans="1:9" x14ac:dyDescent="0.25">
      <c r="A1168">
        <v>81976</v>
      </c>
      <c r="B1168" t="s">
        <v>1209</v>
      </c>
      <c r="C1168" t="s">
        <v>4</v>
      </c>
      <c r="D1168" s="72">
        <v>2.1703930265109839</v>
      </c>
      <c r="F1168" t="e">
        <f>Tabela1[[#This Row],[Coluna4]]-(Tabela1[[#This Row],[Coluna4]]*desconto)</f>
        <v>#REF!</v>
      </c>
      <c r="I1168">
        <v>2.64</v>
      </c>
    </row>
    <row r="1169" spans="1:9" x14ac:dyDescent="0.25">
      <c r="A1169">
        <v>81836</v>
      </c>
      <c r="B1169" t="s">
        <v>1210</v>
      </c>
      <c r="C1169" t="s">
        <v>4</v>
      </c>
      <c r="D1169" s="72">
        <v>2.1703930265109839</v>
      </c>
      <c r="F1169" t="e">
        <f>Tabela1[[#This Row],[Coluna4]]-(Tabela1[[#This Row],[Coluna4]]*desconto)</f>
        <v>#REF!</v>
      </c>
      <c r="I1169">
        <v>2.64</v>
      </c>
    </row>
    <row r="1170" spans="1:9" x14ac:dyDescent="0.25">
      <c r="A1170" t="s">
        <v>1211</v>
      </c>
      <c r="B1170" t="s">
        <v>1212</v>
      </c>
      <c r="C1170" t="s">
        <v>558</v>
      </c>
      <c r="D1170" s="72">
        <v>1808.6608554258198</v>
      </c>
      <c r="F1170" t="e">
        <f>Tabela1[[#This Row],[Coluna4]]-(Tabela1[[#This Row],[Coluna4]]*desconto)</f>
        <v>#REF!</v>
      </c>
      <c r="I1170">
        <v>2200</v>
      </c>
    </row>
    <row r="1171" spans="1:9" x14ac:dyDescent="0.25">
      <c r="A1171" t="s">
        <v>1213</v>
      </c>
      <c r="B1171" t="s">
        <v>1214</v>
      </c>
      <c r="C1171" t="s">
        <v>4</v>
      </c>
      <c r="D1171" s="72">
        <v>0</v>
      </c>
      <c r="F1171" t="e">
        <f>Tabela1[[#This Row],[Coluna4]]-(Tabela1[[#This Row],[Coluna4]]*desconto)</f>
        <v>#REF!</v>
      </c>
      <c r="I1171">
        <v>0</v>
      </c>
    </row>
    <row r="1172" spans="1:9" x14ac:dyDescent="0.25">
      <c r="A1172">
        <v>81679</v>
      </c>
      <c r="B1172" t="s">
        <v>1215</v>
      </c>
      <c r="C1172" t="s">
        <v>4</v>
      </c>
      <c r="D1172" s="72">
        <v>2.1703930265109839</v>
      </c>
      <c r="F1172" t="e">
        <f>Tabela1[[#This Row],[Coluna4]]-(Tabela1[[#This Row],[Coluna4]]*desconto)</f>
        <v>#REF!</v>
      </c>
      <c r="I1172">
        <v>2.64</v>
      </c>
    </row>
    <row r="1173" spans="1:9" x14ac:dyDescent="0.25">
      <c r="A1173">
        <v>81596</v>
      </c>
      <c r="B1173" t="s">
        <v>1216</v>
      </c>
      <c r="C1173" t="s">
        <v>4</v>
      </c>
      <c r="D1173" s="72">
        <v>2.1703930265109839</v>
      </c>
      <c r="F1173" t="e">
        <f>Tabela1[[#This Row],[Coluna4]]-(Tabela1[[#This Row],[Coluna4]]*desconto)</f>
        <v>#REF!</v>
      </c>
      <c r="I1173">
        <v>2.64</v>
      </c>
    </row>
    <row r="1174" spans="1:9" x14ac:dyDescent="0.25">
      <c r="A1174">
        <v>81604</v>
      </c>
      <c r="B1174" t="s">
        <v>1217</v>
      </c>
      <c r="C1174" t="s">
        <v>4</v>
      </c>
      <c r="D1174" s="72">
        <v>2.1703930265109839</v>
      </c>
      <c r="F1174" t="e">
        <f>Tabela1[[#This Row],[Coluna4]]-(Tabela1[[#This Row],[Coluna4]]*desconto)</f>
        <v>#REF!</v>
      </c>
      <c r="I1174">
        <v>2.64</v>
      </c>
    </row>
    <row r="1175" spans="1:9" x14ac:dyDescent="0.25">
      <c r="A1175">
        <v>81612</v>
      </c>
      <c r="B1175" t="s">
        <v>1218</v>
      </c>
      <c r="C1175" t="s">
        <v>4</v>
      </c>
      <c r="D1175" s="72">
        <v>2.1703930265109839</v>
      </c>
      <c r="F1175" t="e">
        <f>Tabela1[[#This Row],[Coluna4]]-(Tabela1[[#This Row],[Coluna4]]*desconto)</f>
        <v>#REF!</v>
      </c>
      <c r="I1175">
        <v>2.64</v>
      </c>
    </row>
    <row r="1176" spans="1:9" x14ac:dyDescent="0.25">
      <c r="A1176">
        <v>81620</v>
      </c>
      <c r="B1176" t="s">
        <v>1219</v>
      </c>
      <c r="C1176" t="s">
        <v>4</v>
      </c>
      <c r="D1176" s="72">
        <v>2.1703930265109839</v>
      </c>
      <c r="F1176" t="e">
        <f>Tabela1[[#This Row],[Coluna4]]-(Tabela1[[#This Row],[Coluna4]]*desconto)</f>
        <v>#REF!</v>
      </c>
      <c r="I1176">
        <v>2.64</v>
      </c>
    </row>
    <row r="1177" spans="1:9" x14ac:dyDescent="0.25">
      <c r="A1177">
        <v>81638</v>
      </c>
      <c r="B1177" t="s">
        <v>1220</v>
      </c>
      <c r="C1177" t="s">
        <v>4</v>
      </c>
      <c r="D1177" s="72">
        <v>2.1703930265109839</v>
      </c>
      <c r="F1177" t="e">
        <f>Tabela1[[#This Row],[Coluna4]]-(Tabela1[[#This Row],[Coluna4]]*desconto)</f>
        <v>#REF!</v>
      </c>
      <c r="I1177">
        <v>2.64</v>
      </c>
    </row>
    <row r="1178" spans="1:9" x14ac:dyDescent="0.25">
      <c r="A1178">
        <v>81646</v>
      </c>
      <c r="B1178" t="s">
        <v>1221</v>
      </c>
      <c r="C1178" t="s">
        <v>4</v>
      </c>
      <c r="D1178" s="72">
        <v>2.1703930265109839</v>
      </c>
      <c r="F1178" t="e">
        <f>Tabela1[[#This Row],[Coluna4]]-(Tabela1[[#This Row],[Coluna4]]*desconto)</f>
        <v>#REF!</v>
      </c>
      <c r="I1178">
        <v>2.64</v>
      </c>
    </row>
    <row r="1179" spans="1:9" x14ac:dyDescent="0.25">
      <c r="A1179">
        <v>81653</v>
      </c>
      <c r="B1179" t="s">
        <v>1222</v>
      </c>
      <c r="C1179" t="s">
        <v>4</v>
      </c>
      <c r="D1179" s="72">
        <v>2.1703930265109839</v>
      </c>
      <c r="F1179" t="e">
        <f>Tabela1[[#This Row],[Coluna4]]-(Tabela1[[#This Row],[Coluna4]]*desconto)</f>
        <v>#REF!</v>
      </c>
      <c r="I1179">
        <v>2.64</v>
      </c>
    </row>
    <row r="1180" spans="1:9" x14ac:dyDescent="0.25">
      <c r="A1180">
        <v>81661</v>
      </c>
      <c r="B1180" t="s">
        <v>1223</v>
      </c>
      <c r="C1180" t="s">
        <v>4</v>
      </c>
      <c r="D1180" s="72">
        <v>2.1703930265109839</v>
      </c>
      <c r="F1180" t="e">
        <f>Tabela1[[#This Row],[Coluna4]]-(Tabela1[[#This Row],[Coluna4]]*desconto)</f>
        <v>#REF!</v>
      </c>
      <c r="I1180">
        <v>2.64</v>
      </c>
    </row>
    <row r="1181" spans="1:9" x14ac:dyDescent="0.25">
      <c r="A1181">
        <v>380554</v>
      </c>
      <c r="B1181" t="s">
        <v>1224</v>
      </c>
      <c r="C1181" t="s">
        <v>1</v>
      </c>
      <c r="D1181" s="72">
        <v>5.0823370037465541</v>
      </c>
      <c r="F1181" t="e">
        <f>Tabela1[[#This Row],[Coluna4]]-(Tabela1[[#This Row],[Coluna4]]*desconto)</f>
        <v>#REF!</v>
      </c>
      <c r="I1181">
        <v>6.1820000000000004</v>
      </c>
    </row>
    <row r="1182" spans="1:9" x14ac:dyDescent="0.25">
      <c r="A1182">
        <v>400141</v>
      </c>
      <c r="B1182" t="s">
        <v>1225</v>
      </c>
      <c r="C1182" t="s">
        <v>4</v>
      </c>
      <c r="D1182" s="72">
        <v>179.05742468715616</v>
      </c>
      <c r="F1182" t="e">
        <f>Tabela1[[#This Row],[Coluna4]]-(Tabela1[[#This Row],[Coluna4]]*desconto)</f>
        <v>#REF!</v>
      </c>
      <c r="I1182">
        <v>217.8</v>
      </c>
    </row>
    <row r="1183" spans="1:9" x14ac:dyDescent="0.25">
      <c r="A1183">
        <v>400498</v>
      </c>
      <c r="B1183" t="s">
        <v>1226</v>
      </c>
      <c r="C1183" t="s">
        <v>4</v>
      </c>
      <c r="D1183" s="72">
        <v>606.10938256602367</v>
      </c>
      <c r="F1183" t="e">
        <f>Tabela1[[#This Row],[Coluna4]]-(Tabela1[[#This Row],[Coluna4]]*desconto)</f>
        <v>#REF!</v>
      </c>
      <c r="I1183">
        <v>737.25300000000004</v>
      </c>
    </row>
    <row r="1184" spans="1:9" x14ac:dyDescent="0.25">
      <c r="A1184">
        <v>229963</v>
      </c>
      <c r="B1184" t="s">
        <v>1227</v>
      </c>
      <c r="C1184" t="s">
        <v>4</v>
      </c>
      <c r="D1184" s="72">
        <v>917.94964395426632</v>
      </c>
      <c r="F1184" t="e">
        <f>Tabela1[[#This Row],[Coluna4]]-(Tabela1[[#This Row],[Coluna4]]*desconto)</f>
        <v>#REF!</v>
      </c>
      <c r="I1184">
        <v>1116.566</v>
      </c>
    </row>
    <row r="1185" spans="1:9" x14ac:dyDescent="0.25">
      <c r="A1185">
        <v>229989</v>
      </c>
      <c r="B1185" t="s">
        <v>1228</v>
      </c>
      <c r="C1185" t="s">
        <v>10</v>
      </c>
      <c r="D1185" s="72">
        <v>1064.396913418095</v>
      </c>
      <c r="F1185" t="e">
        <f>Tabela1[[#This Row],[Coluna4]]-(Tabela1[[#This Row],[Coluna4]]*desconto)</f>
        <v>#REF!</v>
      </c>
      <c r="I1185">
        <v>1294.7</v>
      </c>
    </row>
    <row r="1186" spans="1:9" x14ac:dyDescent="0.25">
      <c r="A1186">
        <v>230508</v>
      </c>
      <c r="B1186" t="s">
        <v>1229</v>
      </c>
      <c r="C1186" t="s">
        <v>4</v>
      </c>
      <c r="D1186" s="72">
        <v>278.00926008750281</v>
      </c>
      <c r="F1186" t="e">
        <f>Tabela1[[#This Row],[Coluna4]]-(Tabela1[[#This Row],[Coluna4]]*desconto)</f>
        <v>#REF!</v>
      </c>
      <c r="I1186">
        <v>338.16200000000003</v>
      </c>
    </row>
    <row r="1187" spans="1:9" x14ac:dyDescent="0.25">
      <c r="A1187">
        <v>230516</v>
      </c>
      <c r="B1187" t="s">
        <v>1230</v>
      </c>
      <c r="C1187" t="s">
        <v>10</v>
      </c>
      <c r="D1187" s="72">
        <v>278.00926008750281</v>
      </c>
      <c r="F1187" t="e">
        <f>Tabela1[[#This Row],[Coluna4]]-(Tabela1[[#This Row],[Coluna4]]*desconto)</f>
        <v>#REF!</v>
      </c>
      <c r="I1187">
        <v>338.16200000000003</v>
      </c>
    </row>
    <row r="1188" spans="1:9" x14ac:dyDescent="0.25">
      <c r="A1188">
        <v>230060</v>
      </c>
      <c r="B1188" t="s">
        <v>1231</v>
      </c>
      <c r="C1188" t="s">
        <v>10</v>
      </c>
      <c r="D1188" s="72">
        <v>760.54188970655719</v>
      </c>
      <c r="F1188" t="e">
        <f>Tabela1[[#This Row],[Coluna4]]-(Tabela1[[#This Row],[Coluna4]]*desconto)</f>
        <v>#REF!</v>
      </c>
      <c r="I1188">
        <v>925.1</v>
      </c>
    </row>
    <row r="1189" spans="1:9" x14ac:dyDescent="0.25">
      <c r="A1189">
        <v>400590</v>
      </c>
      <c r="B1189" t="s">
        <v>1232</v>
      </c>
      <c r="C1189" t="s">
        <v>1</v>
      </c>
      <c r="D1189" s="72">
        <v>23874.323291620825</v>
      </c>
      <c r="F1189" t="e">
        <f>Tabela1[[#This Row],[Coluna4]]-(Tabela1[[#This Row],[Coluna4]]*desconto)</f>
        <v>#REF!</v>
      </c>
      <c r="I1189">
        <v>29040.000000000004</v>
      </c>
    </row>
    <row r="1190" spans="1:9" x14ac:dyDescent="0.25">
      <c r="A1190">
        <v>400120</v>
      </c>
      <c r="B1190" t="s">
        <v>1233</v>
      </c>
      <c r="C1190" t="s">
        <v>4</v>
      </c>
      <c r="D1190" s="72">
        <v>0.5335549523506169</v>
      </c>
      <c r="F1190" t="e">
        <f>Tabela1[[#This Row],[Coluna4]]-(Tabela1[[#This Row],[Coluna4]]*desconto)</f>
        <v>#REF!</v>
      </c>
      <c r="I1190">
        <v>0.64900000000000002</v>
      </c>
    </row>
    <row r="1191" spans="1:9" x14ac:dyDescent="0.25">
      <c r="A1191">
        <v>400121</v>
      </c>
      <c r="B1191" t="s">
        <v>1234</v>
      </c>
      <c r="C1191" t="s">
        <v>4</v>
      </c>
      <c r="D1191" s="72">
        <v>0.16277947698832379</v>
      </c>
      <c r="F1191" t="e">
        <f>Tabela1[[#This Row],[Coluna4]]-(Tabela1[[#This Row],[Coluna4]]*desconto)</f>
        <v>#REF!</v>
      </c>
      <c r="I1191">
        <v>0.19800000000000001</v>
      </c>
    </row>
    <row r="1192" spans="1:9" x14ac:dyDescent="0.25">
      <c r="A1192">
        <v>400637</v>
      </c>
      <c r="B1192" t="s">
        <v>1235</v>
      </c>
      <c r="C1192" t="s">
        <v>4</v>
      </c>
      <c r="D1192" s="72">
        <v>3.9700105776596741</v>
      </c>
      <c r="F1192" t="e">
        <f>Tabela1[[#This Row],[Coluna4]]-(Tabela1[[#This Row],[Coluna4]]*desconto)</f>
        <v>#REF!</v>
      </c>
      <c r="I1192">
        <v>4.8289999999999997</v>
      </c>
    </row>
    <row r="1193" spans="1:9" x14ac:dyDescent="0.25">
      <c r="A1193">
        <v>400051</v>
      </c>
      <c r="B1193" t="s">
        <v>1236</v>
      </c>
      <c r="C1193" t="s">
        <v>4</v>
      </c>
      <c r="D1193" s="72">
        <v>7.2346434217032796</v>
      </c>
      <c r="F1193" t="e">
        <f>Tabela1[[#This Row],[Coluna4]]-(Tabela1[[#This Row],[Coluna4]]*desconto)</f>
        <v>#REF!</v>
      </c>
      <c r="I1193">
        <v>8.8000000000000007</v>
      </c>
    </row>
    <row r="1194" spans="1:9" x14ac:dyDescent="0.25">
      <c r="A1194">
        <v>400052</v>
      </c>
      <c r="B1194" t="s">
        <v>1237</v>
      </c>
      <c r="C1194" t="s">
        <v>4</v>
      </c>
      <c r="D1194" s="72">
        <v>3.81627440494848</v>
      </c>
      <c r="F1194" t="e">
        <f>Tabela1[[#This Row],[Coluna4]]-(Tabela1[[#This Row],[Coluna4]]*desconto)</f>
        <v>#REF!</v>
      </c>
      <c r="I1194">
        <v>4.6420000000000003</v>
      </c>
    </row>
    <row r="1195" spans="1:9" x14ac:dyDescent="0.25">
      <c r="A1195">
        <v>75887</v>
      </c>
      <c r="B1195" t="s">
        <v>1238</v>
      </c>
      <c r="C1195" t="s">
        <v>1</v>
      </c>
      <c r="D1195" s="72">
        <v>3.9700105776596741</v>
      </c>
      <c r="F1195" t="e">
        <f>Tabela1[[#This Row],[Coluna4]]-(Tabela1[[#This Row],[Coluna4]]*desconto)</f>
        <v>#REF!</v>
      </c>
      <c r="I1195">
        <v>4.8289999999999997</v>
      </c>
    </row>
    <row r="1196" spans="1:9" x14ac:dyDescent="0.25">
      <c r="A1196">
        <v>75630</v>
      </c>
      <c r="B1196" t="s">
        <v>1239</v>
      </c>
      <c r="C1196" t="s">
        <v>4</v>
      </c>
      <c r="D1196" s="72">
        <v>1.1394563389182666</v>
      </c>
      <c r="F1196" t="e">
        <f>Tabela1[[#This Row],[Coluna4]]-(Tabela1[[#This Row],[Coluna4]]*desconto)</f>
        <v>#REF!</v>
      </c>
      <c r="I1196">
        <v>1.3860000000000001</v>
      </c>
    </row>
    <row r="1197" spans="1:9" x14ac:dyDescent="0.25">
      <c r="A1197">
        <v>400563</v>
      </c>
      <c r="B1197" t="s">
        <v>1240</v>
      </c>
      <c r="C1197" t="s">
        <v>4</v>
      </c>
      <c r="D1197" s="72">
        <v>0.16277947698832379</v>
      </c>
      <c r="F1197" t="e">
        <f>Tabela1[[#This Row],[Coluna4]]-(Tabela1[[#This Row],[Coluna4]]*desconto)</f>
        <v>#REF!</v>
      </c>
      <c r="I1197">
        <v>0.19800000000000001</v>
      </c>
    </row>
    <row r="1198" spans="1:9" x14ac:dyDescent="0.25">
      <c r="A1198">
        <v>288951</v>
      </c>
      <c r="B1198" t="s">
        <v>1241</v>
      </c>
      <c r="C1198" t="s">
        <v>4</v>
      </c>
      <c r="D1198" s="72">
        <v>0</v>
      </c>
      <c r="F1198" t="e">
        <f>Tabela1[[#This Row],[Coluna4]]-(Tabela1[[#This Row],[Coluna4]]*desconto)</f>
        <v>#REF!</v>
      </c>
      <c r="I1198">
        <v>0</v>
      </c>
    </row>
    <row r="1199" spans="1:9" x14ac:dyDescent="0.25">
      <c r="A1199">
        <v>271205</v>
      </c>
      <c r="B1199" t="s">
        <v>1242</v>
      </c>
      <c r="C1199" t="s">
        <v>4</v>
      </c>
      <c r="D1199" s="72">
        <v>91.52728258882361</v>
      </c>
      <c r="F1199" t="e">
        <f>Tabela1[[#This Row],[Coluna4]]-(Tabela1[[#This Row],[Coluna4]]*desconto)</f>
        <v>#REF!</v>
      </c>
      <c r="I1199">
        <v>111.331</v>
      </c>
    </row>
    <row r="1200" spans="1:9" x14ac:dyDescent="0.25">
      <c r="A1200">
        <v>500414</v>
      </c>
      <c r="B1200" t="s">
        <v>1243</v>
      </c>
      <c r="C1200" t="s">
        <v>1</v>
      </c>
      <c r="D1200" s="72">
        <v>1591.6215527747215</v>
      </c>
      <c r="F1200" t="e">
        <f>Tabela1[[#This Row],[Coluna4]]-(Tabela1[[#This Row],[Coluna4]]*desconto)</f>
        <v>#REF!</v>
      </c>
      <c r="I1200">
        <v>1936.0000000000002</v>
      </c>
    </row>
    <row r="1201" spans="1:9" x14ac:dyDescent="0.25">
      <c r="A1201">
        <v>400130</v>
      </c>
      <c r="B1201" t="s">
        <v>1244</v>
      </c>
      <c r="C1201" t="s">
        <v>4</v>
      </c>
      <c r="D1201" s="72">
        <v>578.77147373626235</v>
      </c>
      <c r="F1201" t="e">
        <f>Tabela1[[#This Row],[Coluna4]]-(Tabela1[[#This Row],[Coluna4]]*desconto)</f>
        <v>#REF!</v>
      </c>
      <c r="I1201">
        <v>704</v>
      </c>
    </row>
    <row r="1202" spans="1:9" x14ac:dyDescent="0.25">
      <c r="A1202">
        <v>400131</v>
      </c>
      <c r="B1202" t="s">
        <v>1245</v>
      </c>
      <c r="C1202" t="s">
        <v>4</v>
      </c>
      <c r="D1202" s="72">
        <v>651.11790795329523</v>
      </c>
      <c r="F1202" t="e">
        <f>Tabela1[[#This Row],[Coluna4]]-(Tabela1[[#This Row],[Coluna4]]*desconto)</f>
        <v>#REF!</v>
      </c>
      <c r="I1202">
        <v>792.00000000000011</v>
      </c>
    </row>
    <row r="1203" spans="1:9" x14ac:dyDescent="0.25">
      <c r="A1203">
        <v>400138</v>
      </c>
      <c r="B1203" t="s">
        <v>1246</v>
      </c>
      <c r="C1203" t="s">
        <v>4</v>
      </c>
      <c r="D1203" s="72">
        <v>624.56676659564414</v>
      </c>
      <c r="F1203" t="e">
        <f>Tabela1[[#This Row],[Coluna4]]-(Tabela1[[#This Row],[Coluna4]]*desconto)</f>
        <v>#REF!</v>
      </c>
      <c r="I1203">
        <v>759.70400000000006</v>
      </c>
    </row>
    <row r="1204" spans="1:9" x14ac:dyDescent="0.25">
      <c r="A1204">
        <v>400139</v>
      </c>
      <c r="B1204" t="s">
        <v>1247</v>
      </c>
      <c r="C1204" t="s">
        <v>4</v>
      </c>
      <c r="D1204" s="72">
        <v>791.28008094451911</v>
      </c>
      <c r="F1204" t="e">
        <f>Tabela1[[#This Row],[Coluna4]]-(Tabela1[[#This Row],[Coluna4]]*desconto)</f>
        <v>#REF!</v>
      </c>
      <c r="I1204">
        <v>962.48900000000003</v>
      </c>
    </row>
    <row r="1205" spans="1:9" x14ac:dyDescent="0.25">
      <c r="A1205">
        <v>400140</v>
      </c>
      <c r="B1205" t="s">
        <v>1248</v>
      </c>
      <c r="C1205" t="s">
        <v>4</v>
      </c>
      <c r="D1205" s="72">
        <v>927.46320005380608</v>
      </c>
      <c r="F1205" t="e">
        <f>Tabela1[[#This Row],[Coluna4]]-(Tabela1[[#This Row],[Coluna4]]*desconto)</f>
        <v>#REF!</v>
      </c>
      <c r="I1205">
        <v>1128.1379999999999</v>
      </c>
    </row>
    <row r="1206" spans="1:9" x14ac:dyDescent="0.25">
      <c r="A1206">
        <v>377202</v>
      </c>
      <c r="B1206" t="s">
        <v>1249</v>
      </c>
      <c r="C1206" t="s">
        <v>4</v>
      </c>
      <c r="D1206" s="72">
        <v>1627.7947698832379</v>
      </c>
      <c r="F1206" t="e">
        <f>Tabela1[[#This Row],[Coluna4]]-(Tabela1[[#This Row],[Coluna4]]*desconto)</f>
        <v>#REF!</v>
      </c>
      <c r="I1206">
        <v>1980.0000000000002</v>
      </c>
    </row>
    <row r="1207" spans="1:9" x14ac:dyDescent="0.25">
      <c r="A1207">
        <v>378392</v>
      </c>
      <c r="B1207" t="s">
        <v>1250</v>
      </c>
      <c r="C1207" t="s">
        <v>4</v>
      </c>
      <c r="D1207" s="72">
        <v>2930.0305857898284</v>
      </c>
      <c r="F1207" t="e">
        <f>Tabela1[[#This Row],[Coluna4]]-(Tabela1[[#This Row],[Coluna4]]*desconto)</f>
        <v>#REF!</v>
      </c>
      <c r="I1207">
        <v>3564.0000000000005</v>
      </c>
    </row>
    <row r="1208" spans="1:9" x14ac:dyDescent="0.25">
      <c r="A1208">
        <v>209726</v>
      </c>
      <c r="B1208" t="s">
        <v>1251</v>
      </c>
      <c r="C1208" t="s">
        <v>4</v>
      </c>
      <c r="D1208" s="72">
        <v>606.76050047397689</v>
      </c>
      <c r="F1208" t="e">
        <f>Tabela1[[#This Row],[Coluna4]]-(Tabela1[[#This Row],[Coluna4]]*desconto)</f>
        <v>#REF!</v>
      </c>
      <c r="I1208">
        <v>738.04500000000007</v>
      </c>
    </row>
    <row r="1209" spans="1:9" x14ac:dyDescent="0.25">
      <c r="A1209">
        <v>377117</v>
      </c>
      <c r="B1209" t="s">
        <v>1252</v>
      </c>
      <c r="C1209" t="s">
        <v>4</v>
      </c>
      <c r="D1209" s="72">
        <v>2913.635075135393</v>
      </c>
      <c r="F1209" t="e">
        <f>Tabela1[[#This Row],[Coluna4]]-(Tabela1[[#This Row],[Coluna4]]*desconto)</f>
        <v>#REF!</v>
      </c>
      <c r="I1209">
        <v>3544.0570000000002</v>
      </c>
    </row>
    <row r="1210" spans="1:9" x14ac:dyDescent="0.25">
      <c r="A1210">
        <v>377116</v>
      </c>
      <c r="B1210" t="s">
        <v>1253</v>
      </c>
      <c r="C1210" t="s">
        <v>10</v>
      </c>
      <c r="D1210" s="72">
        <v>3091.1008782697745</v>
      </c>
      <c r="F1210" t="e">
        <f>Tabela1[[#This Row],[Coluna4]]-(Tabela1[[#This Row],[Coluna4]]*desconto)</f>
        <v>#REF!</v>
      </c>
      <c r="I1210">
        <v>3759.9210000000003</v>
      </c>
    </row>
    <row r="1211" spans="1:9" x14ac:dyDescent="0.25">
      <c r="A1211">
        <v>376509</v>
      </c>
      <c r="B1211" t="s">
        <v>1254</v>
      </c>
      <c r="C1211" t="s">
        <v>4</v>
      </c>
      <c r="D1211" s="72">
        <v>4716.9875109505383</v>
      </c>
      <c r="F1211" t="e">
        <f>Tabela1[[#This Row],[Coluna4]]-(Tabela1[[#This Row],[Coluna4]]*desconto)</f>
        <v>#REF!</v>
      </c>
      <c r="I1211">
        <v>5737.6</v>
      </c>
    </row>
    <row r="1212" spans="1:9" x14ac:dyDescent="0.25">
      <c r="A1212">
        <v>214635</v>
      </c>
      <c r="B1212" t="s">
        <v>1255</v>
      </c>
      <c r="C1212" t="s">
        <v>4</v>
      </c>
      <c r="D1212" s="72">
        <v>2278.912677836533</v>
      </c>
      <c r="F1212" t="e">
        <f>Tabela1[[#This Row],[Coluna4]]-(Tabela1[[#This Row],[Coluna4]]*desconto)</f>
        <v>#REF!</v>
      </c>
      <c r="I1212">
        <v>2772</v>
      </c>
    </row>
    <row r="1213" spans="1:9" x14ac:dyDescent="0.25">
      <c r="A1213">
        <v>214627</v>
      </c>
      <c r="B1213" t="s">
        <v>1256</v>
      </c>
      <c r="C1213" t="s">
        <v>4</v>
      </c>
      <c r="D1213" s="72">
        <v>2532.1251975961482</v>
      </c>
      <c r="F1213" t="e">
        <f>Tabela1[[#This Row],[Coluna4]]-(Tabela1[[#This Row],[Coluna4]]*desconto)</f>
        <v>#REF!</v>
      </c>
      <c r="I1213">
        <v>3080.0000000000005</v>
      </c>
    </row>
    <row r="1214" spans="1:9" x14ac:dyDescent="0.25">
      <c r="A1214">
        <v>376514</v>
      </c>
      <c r="B1214" t="s">
        <v>1257</v>
      </c>
      <c r="C1214" t="s">
        <v>4</v>
      </c>
      <c r="D1214" s="72">
        <v>3165.1564969951851</v>
      </c>
      <c r="F1214" t="e">
        <f>Tabela1[[#This Row],[Coluna4]]-(Tabela1[[#This Row],[Coluna4]]*desconto)</f>
        <v>#REF!</v>
      </c>
      <c r="I1214">
        <v>3850.0000000000005</v>
      </c>
    </row>
    <row r="1215" spans="1:9" x14ac:dyDescent="0.25">
      <c r="A1215">
        <v>400567</v>
      </c>
      <c r="B1215" t="s">
        <v>1258</v>
      </c>
      <c r="C1215" t="s">
        <v>1</v>
      </c>
      <c r="D1215" s="72">
        <v>696.69616151002583</v>
      </c>
      <c r="F1215" t="e">
        <f>Tabela1[[#This Row],[Coluna4]]-(Tabela1[[#This Row],[Coluna4]]*desconto)</f>
        <v>#REF!</v>
      </c>
      <c r="I1215">
        <v>847.44</v>
      </c>
    </row>
    <row r="1216" spans="1:9" x14ac:dyDescent="0.25">
      <c r="A1216">
        <v>400535</v>
      </c>
      <c r="B1216" t="s">
        <v>1259</v>
      </c>
      <c r="C1216" t="s">
        <v>4</v>
      </c>
      <c r="D1216" s="72">
        <v>1688.3849085400029</v>
      </c>
      <c r="F1216" t="e">
        <f>Tabela1[[#This Row],[Coluna4]]-(Tabela1[[#This Row],[Coluna4]]*desconto)</f>
        <v>#REF!</v>
      </c>
      <c r="I1216">
        <v>2053.7000000000003</v>
      </c>
    </row>
    <row r="1217" spans="1:9" x14ac:dyDescent="0.25">
      <c r="A1217">
        <v>400589</v>
      </c>
      <c r="B1217" t="s">
        <v>1260</v>
      </c>
      <c r="C1217" t="s">
        <v>4</v>
      </c>
      <c r="D1217" s="72">
        <v>2508.6126064756122</v>
      </c>
      <c r="F1217" t="e">
        <f>Tabela1[[#This Row],[Coluna4]]-(Tabela1[[#This Row],[Coluna4]]*desconto)</f>
        <v>#REF!</v>
      </c>
      <c r="I1217">
        <v>3051.4</v>
      </c>
    </row>
    <row r="1218" spans="1:9" x14ac:dyDescent="0.25">
      <c r="A1218">
        <v>400071</v>
      </c>
      <c r="B1218" t="s">
        <v>1261</v>
      </c>
      <c r="C1218" t="s">
        <v>4</v>
      </c>
      <c r="D1218" s="72">
        <v>781.34148954395425</v>
      </c>
      <c r="F1218" t="e">
        <f>Tabela1[[#This Row],[Coluna4]]-(Tabela1[[#This Row],[Coluna4]]*desconto)</f>
        <v>#REF!</v>
      </c>
      <c r="I1218">
        <v>950.40000000000009</v>
      </c>
    </row>
    <row r="1219" spans="1:9" x14ac:dyDescent="0.25">
      <c r="A1219">
        <v>400142</v>
      </c>
      <c r="B1219" t="s">
        <v>1262</v>
      </c>
      <c r="C1219" t="s">
        <v>4</v>
      </c>
      <c r="D1219" s="72">
        <v>1410.7554672321396</v>
      </c>
      <c r="F1219" t="e">
        <f>Tabela1[[#This Row],[Coluna4]]-(Tabela1[[#This Row],[Coluna4]]*desconto)</f>
        <v>#REF!</v>
      </c>
      <c r="I1219">
        <v>1716.0000000000002</v>
      </c>
    </row>
    <row r="1220" spans="1:9" x14ac:dyDescent="0.25">
      <c r="A1220">
        <v>400048</v>
      </c>
      <c r="B1220" t="s">
        <v>1263</v>
      </c>
      <c r="C1220" t="s">
        <v>4</v>
      </c>
      <c r="D1220" s="72">
        <v>1920.7978284622207</v>
      </c>
      <c r="F1220" t="e">
        <f>Tabela1[[#This Row],[Coluna4]]-(Tabela1[[#This Row],[Coluna4]]*desconto)</f>
        <v>#REF!</v>
      </c>
      <c r="I1220">
        <v>2336.4</v>
      </c>
    </row>
    <row r="1221" spans="1:9" x14ac:dyDescent="0.25">
      <c r="A1221">
        <v>400703</v>
      </c>
      <c r="B1221" t="s">
        <v>1264</v>
      </c>
      <c r="C1221" t="s">
        <v>1</v>
      </c>
      <c r="D1221" s="72">
        <v>4283.8132360760546</v>
      </c>
      <c r="F1221" t="e">
        <f>Tabela1[[#This Row],[Coluna4]]-(Tabela1[[#This Row],[Coluna4]]*desconto)</f>
        <v>#REF!</v>
      </c>
      <c r="I1221">
        <v>5210.7000000000007</v>
      </c>
    </row>
    <row r="1222" spans="1:9" x14ac:dyDescent="0.25">
      <c r="A1222">
        <v>207415</v>
      </c>
      <c r="B1222" t="s">
        <v>1265</v>
      </c>
      <c r="C1222" t="s">
        <v>4</v>
      </c>
      <c r="D1222" s="72">
        <v>1084.5182654347072</v>
      </c>
      <c r="F1222" t="e">
        <f>Tabela1[[#This Row],[Coluna4]]-(Tabela1[[#This Row],[Coluna4]]*desconto)</f>
        <v>#REF!</v>
      </c>
      <c r="I1222">
        <v>1319.1750000000002</v>
      </c>
    </row>
    <row r="1223" spans="1:9" x14ac:dyDescent="0.25">
      <c r="A1223">
        <v>207449</v>
      </c>
      <c r="B1223" t="s">
        <v>1266</v>
      </c>
      <c r="C1223" t="s">
        <v>4</v>
      </c>
      <c r="D1223" s="72">
        <v>1796.9497763869376</v>
      </c>
      <c r="F1223" t="e">
        <f>Tabela1[[#This Row],[Coluna4]]-(Tabela1[[#This Row],[Coluna4]]*desconto)</f>
        <v>#REF!</v>
      </c>
      <c r="I1223">
        <v>2185.7550000000001</v>
      </c>
    </row>
    <row r="1224" spans="1:9" x14ac:dyDescent="0.25">
      <c r="A1224">
        <v>207522</v>
      </c>
      <c r="B1224" t="s">
        <v>1267</v>
      </c>
      <c r="C1224" t="s">
        <v>4</v>
      </c>
      <c r="D1224" s="72">
        <v>1266.1530318408452</v>
      </c>
      <c r="F1224" t="e">
        <f>Tabela1[[#This Row],[Coluna4]]-(Tabela1[[#This Row],[Coluna4]]*desconto)</f>
        <v>#REF!</v>
      </c>
      <c r="I1224">
        <v>1540.1100000000001</v>
      </c>
    </row>
    <row r="1225" spans="1:9" x14ac:dyDescent="0.25">
      <c r="A1225">
        <v>207506</v>
      </c>
      <c r="B1225" t="s">
        <v>1268</v>
      </c>
      <c r="C1225" t="s">
        <v>4</v>
      </c>
      <c r="D1225" s="72">
        <v>2176.0903082055752</v>
      </c>
      <c r="F1225" t="e">
        <f>Tabela1[[#This Row],[Coluna4]]-(Tabela1[[#This Row],[Coluna4]]*desconto)</f>
        <v>#REF!</v>
      </c>
      <c r="I1225">
        <v>2646.9300000000003</v>
      </c>
    </row>
    <row r="1226" spans="1:9" x14ac:dyDescent="0.25">
      <c r="A1226">
        <v>207514</v>
      </c>
      <c r="B1226" t="s">
        <v>1269</v>
      </c>
      <c r="C1226" t="s">
        <v>4</v>
      </c>
      <c r="D1226" s="72">
        <v>2735.5995438315526</v>
      </c>
      <c r="F1226" t="e">
        <f>Tabela1[[#This Row],[Coluna4]]-(Tabela1[[#This Row],[Coluna4]]*desconto)</f>
        <v>#REF!</v>
      </c>
      <c r="I1226">
        <v>3327.5000000000005</v>
      </c>
    </row>
    <row r="1227" spans="1:9" x14ac:dyDescent="0.25">
      <c r="A1227">
        <v>400490</v>
      </c>
      <c r="B1227" t="s">
        <v>1270</v>
      </c>
      <c r="C1227" t="s">
        <v>4</v>
      </c>
      <c r="D1227" s="72">
        <v>6348.3996025446286</v>
      </c>
      <c r="F1227" t="e">
        <f>Tabela1[[#This Row],[Coluna4]]-(Tabela1[[#This Row],[Coluna4]]*desconto)</f>
        <v>#REF!</v>
      </c>
      <c r="I1227">
        <v>7722.0000000000009</v>
      </c>
    </row>
    <row r="1228" spans="1:9" x14ac:dyDescent="0.25">
      <c r="A1228">
        <v>207530</v>
      </c>
      <c r="B1228" t="s">
        <v>1271</v>
      </c>
      <c r="C1228" t="s">
        <v>4</v>
      </c>
      <c r="D1228" s="72">
        <v>2322.7727035806092</v>
      </c>
      <c r="F1228" t="e">
        <f>Tabela1[[#This Row],[Coluna4]]-(Tabela1[[#This Row],[Coluna4]]*desconto)</f>
        <v>#REF!</v>
      </c>
      <c r="I1228">
        <v>2825.3500000000004</v>
      </c>
    </row>
    <row r="1229" spans="1:9" x14ac:dyDescent="0.25">
      <c r="A1229">
        <v>207555</v>
      </c>
      <c r="B1229" t="s">
        <v>1272</v>
      </c>
      <c r="C1229" t="s">
        <v>4</v>
      </c>
      <c r="D1229" s="72">
        <v>3441.8816078753352</v>
      </c>
      <c r="F1229" t="e">
        <f>Tabela1[[#This Row],[Coluna4]]-(Tabela1[[#This Row],[Coluna4]]*desconto)</f>
        <v>#REF!</v>
      </c>
      <c r="I1229">
        <v>4186.6000000000004</v>
      </c>
    </row>
    <row r="1230" spans="1:9" x14ac:dyDescent="0.25">
      <c r="A1230">
        <v>400491</v>
      </c>
      <c r="B1230" t="s">
        <v>1273</v>
      </c>
      <c r="C1230" t="s">
        <v>4</v>
      </c>
      <c r="D1230" s="72">
        <v>5425.9825662774601</v>
      </c>
      <c r="F1230" t="e">
        <f>Tabela1[[#This Row],[Coluna4]]-(Tabela1[[#This Row],[Coluna4]]*desconto)</f>
        <v>#REF!</v>
      </c>
      <c r="I1230">
        <v>6600.0000000000009</v>
      </c>
    </row>
    <row r="1231" spans="1:9" x14ac:dyDescent="0.25">
      <c r="A1231">
        <v>207217</v>
      </c>
      <c r="B1231" t="s">
        <v>1274</v>
      </c>
      <c r="C1231" t="s">
        <v>4</v>
      </c>
      <c r="D1231" s="72">
        <v>521.25605853372133</v>
      </c>
      <c r="F1231" t="e">
        <f>Tabela1[[#This Row],[Coluna4]]-(Tabela1[[#This Row],[Coluna4]]*desconto)</f>
        <v>#REF!</v>
      </c>
      <c r="I1231">
        <v>634.04000000000008</v>
      </c>
    </row>
    <row r="1232" spans="1:9" x14ac:dyDescent="0.25">
      <c r="A1232">
        <v>207241</v>
      </c>
      <c r="B1232" t="s">
        <v>1275</v>
      </c>
      <c r="C1232" t="s">
        <v>4</v>
      </c>
      <c r="D1232" s="72">
        <v>457.59119642273242</v>
      </c>
      <c r="F1232" t="e">
        <f>Tabela1[[#This Row],[Coluna4]]-(Tabela1[[#This Row],[Coluna4]]*desconto)</f>
        <v>#REF!</v>
      </c>
      <c r="I1232">
        <v>556.6</v>
      </c>
    </row>
    <row r="1233" spans="1:9" x14ac:dyDescent="0.25">
      <c r="A1233">
        <v>207373</v>
      </c>
      <c r="B1233" t="s">
        <v>1276</v>
      </c>
      <c r="C1233" t="s">
        <v>4</v>
      </c>
      <c r="D1233" s="72">
        <v>872.90494534988636</v>
      </c>
      <c r="F1233" t="e">
        <f>Tabela1[[#This Row],[Coluna4]]-(Tabela1[[#This Row],[Coluna4]]*desconto)</f>
        <v>#REF!</v>
      </c>
      <c r="I1233">
        <v>1061.7750000000001</v>
      </c>
    </row>
    <row r="1234" spans="1:9" x14ac:dyDescent="0.25">
      <c r="A1234">
        <v>214569</v>
      </c>
      <c r="B1234" t="s">
        <v>1277</v>
      </c>
      <c r="C1234" t="s">
        <v>4</v>
      </c>
      <c r="D1234" s="72">
        <v>1303.1853628556887</v>
      </c>
      <c r="F1234" t="e">
        <f>Tabela1[[#This Row],[Coluna4]]-(Tabela1[[#This Row],[Coluna4]]*desconto)</f>
        <v>#REF!</v>
      </c>
      <c r="I1234">
        <v>1585.155</v>
      </c>
    </row>
    <row r="1235" spans="1:9" x14ac:dyDescent="0.25">
      <c r="A1235">
        <v>207571</v>
      </c>
      <c r="B1235" t="s">
        <v>1278</v>
      </c>
      <c r="C1235" t="s">
        <v>4</v>
      </c>
      <c r="D1235" s="72">
        <v>1008.6901590709799</v>
      </c>
      <c r="F1235" t="e">
        <f>Tabela1[[#This Row],[Coluna4]]-(Tabela1[[#This Row],[Coluna4]]*desconto)</f>
        <v>#REF!</v>
      </c>
      <c r="I1235">
        <v>1226.9400000000003</v>
      </c>
    </row>
    <row r="1236" spans="1:9" x14ac:dyDescent="0.25">
      <c r="A1236">
        <v>214577</v>
      </c>
      <c r="B1236" t="s">
        <v>1279</v>
      </c>
      <c r="C1236" t="s">
        <v>4</v>
      </c>
      <c r="D1236" s="72">
        <v>1419.5726889023404</v>
      </c>
      <c r="F1236" t="e">
        <f>Tabela1[[#This Row],[Coluna4]]-(Tabela1[[#This Row],[Coluna4]]*desconto)</f>
        <v>#REF!</v>
      </c>
      <c r="I1236">
        <v>1726.7250000000001</v>
      </c>
    </row>
    <row r="1237" spans="1:9" x14ac:dyDescent="0.25">
      <c r="A1237">
        <v>400492</v>
      </c>
      <c r="B1237" t="s">
        <v>1280</v>
      </c>
      <c r="C1237" t="s">
        <v>4</v>
      </c>
      <c r="D1237" s="72">
        <v>3174.1998012723143</v>
      </c>
      <c r="F1237" t="e">
        <f>Tabela1[[#This Row],[Coluna4]]-(Tabela1[[#This Row],[Coluna4]]*desconto)</f>
        <v>#REF!</v>
      </c>
      <c r="I1237">
        <v>3861.0000000000005</v>
      </c>
    </row>
    <row r="1238" spans="1:9" x14ac:dyDescent="0.25">
      <c r="A1238">
        <v>207647</v>
      </c>
      <c r="B1238" t="s">
        <v>1281</v>
      </c>
      <c r="C1238" t="s">
        <v>4</v>
      </c>
      <c r="D1238" s="72">
        <v>1657.6376739977641</v>
      </c>
      <c r="F1238" t="e">
        <f>Tabela1[[#This Row],[Coluna4]]-(Tabela1[[#This Row],[Coluna4]]*desconto)</f>
        <v>#REF!</v>
      </c>
      <c r="I1238">
        <v>2016.3000000000002</v>
      </c>
    </row>
    <row r="1239" spans="1:9" x14ac:dyDescent="0.25">
      <c r="A1239">
        <v>207654</v>
      </c>
      <c r="B1239" t="s">
        <v>1282</v>
      </c>
      <c r="C1239" t="s">
        <v>4</v>
      </c>
      <c r="D1239" s="72">
        <v>1938.7940039737077</v>
      </c>
      <c r="F1239" t="e">
        <f>Tabela1[[#This Row],[Coluna4]]-(Tabela1[[#This Row],[Coluna4]]*desconto)</f>
        <v>#REF!</v>
      </c>
      <c r="I1239">
        <v>2358.2900000000004</v>
      </c>
    </row>
    <row r="1240" spans="1:9" x14ac:dyDescent="0.25">
      <c r="A1240">
        <v>214742</v>
      </c>
      <c r="B1240" t="s">
        <v>1283</v>
      </c>
      <c r="C1240" t="s">
        <v>4</v>
      </c>
      <c r="D1240" s="72">
        <v>2773.5814217954949</v>
      </c>
      <c r="F1240" t="e">
        <f>Tabela1[[#This Row],[Coluna4]]-(Tabela1[[#This Row],[Coluna4]]*desconto)</f>
        <v>#REF!</v>
      </c>
      <c r="I1240">
        <v>3373.7000000000003</v>
      </c>
    </row>
    <row r="1241" spans="1:9" x14ac:dyDescent="0.25">
      <c r="A1241">
        <v>214668</v>
      </c>
      <c r="B1241" t="s">
        <v>1284</v>
      </c>
      <c r="C1241" t="s">
        <v>4</v>
      </c>
      <c r="D1241" s="72">
        <v>1199.1421471473186</v>
      </c>
      <c r="F1241" t="e">
        <f>Tabela1[[#This Row],[Coluna4]]-(Tabela1[[#This Row],[Coluna4]]*desconto)</f>
        <v>#REF!</v>
      </c>
      <c r="I1241">
        <v>1458.6000000000001</v>
      </c>
    </row>
    <row r="1242" spans="1:9" x14ac:dyDescent="0.25">
      <c r="A1242">
        <v>214734</v>
      </c>
      <c r="B1242" t="s">
        <v>1285</v>
      </c>
      <c r="C1242" t="s">
        <v>4</v>
      </c>
      <c r="D1242" s="72">
        <v>1682.1450285887838</v>
      </c>
      <c r="F1242" t="e">
        <f>Tabela1[[#This Row],[Coluna4]]-(Tabela1[[#This Row],[Coluna4]]*desconto)</f>
        <v>#REF!</v>
      </c>
      <c r="I1242">
        <v>2046.1100000000001</v>
      </c>
    </row>
    <row r="1243" spans="1:9" x14ac:dyDescent="0.25">
      <c r="A1243">
        <v>214726</v>
      </c>
      <c r="B1243" t="s">
        <v>1286</v>
      </c>
      <c r="C1243" t="s">
        <v>4</v>
      </c>
      <c r="D1243" s="72">
        <v>2620.749579512013</v>
      </c>
      <c r="F1243" t="e">
        <f>Tabela1[[#This Row],[Coluna4]]-(Tabela1[[#This Row],[Coluna4]]*desconto)</f>
        <v>#REF!</v>
      </c>
      <c r="I1243">
        <v>3187.8</v>
      </c>
    </row>
    <row r="1244" spans="1:9" x14ac:dyDescent="0.25">
      <c r="A1244">
        <v>400122</v>
      </c>
      <c r="B1244" t="s">
        <v>1287</v>
      </c>
      <c r="C1244" t="s">
        <v>10</v>
      </c>
      <c r="D1244" s="72">
        <v>894.20192692252533</v>
      </c>
      <c r="F1244" t="e">
        <f>Tabela1[[#This Row],[Coluna4]]-(Tabela1[[#This Row],[Coluna4]]*desconto)</f>
        <v>#REF!</v>
      </c>
      <c r="I1244">
        <v>1087.68</v>
      </c>
    </row>
    <row r="1245" spans="1:9" x14ac:dyDescent="0.25">
      <c r="A1245">
        <v>400550</v>
      </c>
      <c r="B1245" t="s">
        <v>1288</v>
      </c>
      <c r="C1245" t="s">
        <v>1</v>
      </c>
      <c r="D1245" s="72">
        <v>2571.9157364155158</v>
      </c>
      <c r="F1245" t="e">
        <f>Tabela1[[#This Row],[Coluna4]]-(Tabela1[[#This Row],[Coluna4]]*desconto)</f>
        <v>#REF!</v>
      </c>
      <c r="I1245">
        <v>3128.4</v>
      </c>
    </row>
    <row r="1246" spans="1:9" x14ac:dyDescent="0.25">
      <c r="A1246">
        <v>400489</v>
      </c>
      <c r="B1246" t="s">
        <v>1289</v>
      </c>
      <c r="C1246" t="s">
        <v>1</v>
      </c>
      <c r="D1246" s="72">
        <v>2893.857368681312</v>
      </c>
      <c r="F1246" t="e">
        <f>Tabela1[[#This Row],[Coluna4]]-(Tabela1[[#This Row],[Coluna4]]*desconto)</f>
        <v>#REF!</v>
      </c>
      <c r="I1246">
        <v>3520.0000000000005</v>
      </c>
    </row>
    <row r="1247" spans="1:9" x14ac:dyDescent="0.25">
      <c r="A1247">
        <v>400404</v>
      </c>
      <c r="B1247" t="s">
        <v>1290</v>
      </c>
      <c r="C1247" t="s">
        <v>1</v>
      </c>
      <c r="D1247" s="72">
        <v>2667.7747617530845</v>
      </c>
      <c r="F1247" t="e">
        <f>Tabela1[[#This Row],[Coluna4]]-(Tabela1[[#This Row],[Coluna4]]*desconto)</f>
        <v>#REF!</v>
      </c>
      <c r="I1247">
        <v>3245.0000000000005</v>
      </c>
    </row>
    <row r="1248" spans="1:9" x14ac:dyDescent="0.25">
      <c r="A1248">
        <v>400529</v>
      </c>
      <c r="B1248" t="s">
        <v>1291</v>
      </c>
      <c r="C1248" t="s">
        <v>4</v>
      </c>
      <c r="D1248" s="72">
        <v>372.58413621771888</v>
      </c>
      <c r="F1248" t="e">
        <f>Tabela1[[#This Row],[Coluna4]]-(Tabela1[[#This Row],[Coluna4]]*desconto)</f>
        <v>#REF!</v>
      </c>
      <c r="I1248">
        <v>453.20000000000005</v>
      </c>
    </row>
    <row r="1249" spans="1:9" x14ac:dyDescent="0.25">
      <c r="A1249">
        <v>400119</v>
      </c>
      <c r="B1249" t="s">
        <v>1292</v>
      </c>
      <c r="C1249" t="s">
        <v>4</v>
      </c>
      <c r="D1249" s="72">
        <v>957.02576173574107</v>
      </c>
      <c r="F1249" t="e">
        <f>Tabela1[[#This Row],[Coluna4]]-(Tabela1[[#This Row],[Coluna4]]*desconto)</f>
        <v>#REF!</v>
      </c>
      <c r="I1249">
        <v>1164.097</v>
      </c>
    </row>
    <row r="1250" spans="1:9" x14ac:dyDescent="0.25">
      <c r="A1250">
        <v>400342</v>
      </c>
      <c r="B1250" t="s">
        <v>1293</v>
      </c>
      <c r="C1250" t="s">
        <v>4</v>
      </c>
      <c r="D1250" s="72">
        <v>1225.8470246776808</v>
      </c>
      <c r="F1250" t="e">
        <f>Tabela1[[#This Row],[Coluna4]]-(Tabela1[[#This Row],[Coluna4]]*desconto)</f>
        <v>#REF!</v>
      </c>
      <c r="I1250">
        <v>1491.0830000000001</v>
      </c>
    </row>
    <row r="1251" spans="1:9" x14ac:dyDescent="0.25">
      <c r="A1251">
        <v>400744</v>
      </c>
      <c r="B1251" t="s">
        <v>1294</v>
      </c>
      <c r="C1251" t="s">
        <v>1</v>
      </c>
      <c r="D1251" s="72">
        <v>2749.3001498114036</v>
      </c>
      <c r="F1251" t="e">
        <f>Tabela1[[#This Row],[Coluna4]]-(Tabela1[[#This Row],[Coluna4]]*desconto)</f>
        <v>#REF!</v>
      </c>
      <c r="I1251">
        <v>3344.1650000000004</v>
      </c>
    </row>
    <row r="1252" spans="1:9" x14ac:dyDescent="0.25">
      <c r="A1252">
        <v>400743</v>
      </c>
      <c r="B1252" t="s">
        <v>1295</v>
      </c>
      <c r="C1252" t="s">
        <v>1</v>
      </c>
      <c r="D1252" s="72">
        <v>2521.436011940581</v>
      </c>
      <c r="F1252" t="e">
        <f>Tabela1[[#This Row],[Coluna4]]-(Tabela1[[#This Row],[Coluna4]]*desconto)</f>
        <v>#REF!</v>
      </c>
      <c r="I1252">
        <v>3066.998</v>
      </c>
    </row>
    <row r="1253" spans="1:9" x14ac:dyDescent="0.25">
      <c r="A1253">
        <v>208074</v>
      </c>
      <c r="B1253" t="s">
        <v>1296</v>
      </c>
      <c r="C1253" t="s">
        <v>4</v>
      </c>
      <c r="D1253" s="72">
        <v>919.74021820113796</v>
      </c>
      <c r="F1253" t="e">
        <f>Tabela1[[#This Row],[Coluna4]]-(Tabela1[[#This Row],[Coluna4]]*desconto)</f>
        <v>#REF!</v>
      </c>
      <c r="I1253">
        <v>1118.7440000000001</v>
      </c>
    </row>
    <row r="1254" spans="1:9" x14ac:dyDescent="0.25">
      <c r="A1254">
        <v>208124</v>
      </c>
      <c r="B1254" t="s">
        <v>1297</v>
      </c>
      <c r="C1254" t="s">
        <v>4</v>
      </c>
      <c r="D1254" s="72">
        <v>1098.7162531498</v>
      </c>
      <c r="F1254" t="e">
        <f>Tabela1[[#This Row],[Coluna4]]-(Tabela1[[#This Row],[Coluna4]]*desconto)</f>
        <v>#REF!</v>
      </c>
      <c r="I1254">
        <v>1336.4450000000002</v>
      </c>
    </row>
    <row r="1255" spans="1:9" x14ac:dyDescent="0.25">
      <c r="A1255">
        <v>208181</v>
      </c>
      <c r="B1255" t="s">
        <v>1298</v>
      </c>
      <c r="C1255" t="s">
        <v>4</v>
      </c>
      <c r="D1255" s="72">
        <v>1576.7272306302898</v>
      </c>
      <c r="F1255" t="e">
        <f>Tabela1[[#This Row],[Coluna4]]-(Tabela1[[#This Row],[Coluna4]]*desconto)</f>
        <v>#REF!</v>
      </c>
      <c r="I1255">
        <v>1917.883</v>
      </c>
    </row>
    <row r="1256" spans="1:9" x14ac:dyDescent="0.25">
      <c r="A1256">
        <v>914158</v>
      </c>
      <c r="B1256" t="s">
        <v>1299</v>
      </c>
      <c r="C1256" t="s">
        <v>1</v>
      </c>
      <c r="D1256" s="72">
        <v>1969.6316715587179</v>
      </c>
      <c r="F1256" t="e">
        <f>Tabela1[[#This Row],[Coluna4]]-(Tabela1[[#This Row],[Coluna4]]*desconto)</f>
        <v>#REF!</v>
      </c>
      <c r="I1256">
        <v>2395.8000000000002</v>
      </c>
    </row>
    <row r="1257" spans="1:9" x14ac:dyDescent="0.25">
      <c r="A1257">
        <v>400129</v>
      </c>
      <c r="B1257" t="s">
        <v>1300</v>
      </c>
      <c r="C1257" t="s">
        <v>4</v>
      </c>
      <c r="D1257" s="72">
        <v>743.72134375109715</v>
      </c>
      <c r="F1257" t="e">
        <f>Tabela1[[#This Row],[Coluna4]]-(Tabela1[[#This Row],[Coluna4]]*desconto)</f>
        <v>#REF!</v>
      </c>
      <c r="I1257">
        <v>904.6400000000001</v>
      </c>
    </row>
    <row r="1258" spans="1:9" x14ac:dyDescent="0.25">
      <c r="A1258">
        <v>400128</v>
      </c>
      <c r="B1258" t="s">
        <v>1301</v>
      </c>
      <c r="C1258" t="s">
        <v>4</v>
      </c>
      <c r="D1258" s="72">
        <v>2568.2984147046645</v>
      </c>
      <c r="F1258" t="e">
        <f>Tabela1[[#This Row],[Coluna4]]-(Tabela1[[#This Row],[Coluna4]]*desconto)</f>
        <v>#REF!</v>
      </c>
      <c r="I1258">
        <v>3124.0000000000005</v>
      </c>
    </row>
    <row r="1259" spans="1:9" x14ac:dyDescent="0.25">
      <c r="A1259">
        <v>208082</v>
      </c>
      <c r="B1259" t="s">
        <v>1302</v>
      </c>
      <c r="C1259" t="s">
        <v>4</v>
      </c>
      <c r="D1259" s="72">
        <v>1243.0473894127804</v>
      </c>
      <c r="F1259" t="e">
        <f>Tabela1[[#This Row],[Coluna4]]-(Tabela1[[#This Row],[Coluna4]]*desconto)</f>
        <v>#REF!</v>
      </c>
      <c r="I1259">
        <v>1512.0050000000001</v>
      </c>
    </row>
    <row r="1260" spans="1:9" x14ac:dyDescent="0.25">
      <c r="A1260">
        <v>208108</v>
      </c>
      <c r="B1260" t="s">
        <v>1303</v>
      </c>
      <c r="C1260" t="s">
        <v>4</v>
      </c>
      <c r="D1260" s="72">
        <v>1609.7443345460883</v>
      </c>
      <c r="F1260" t="e">
        <f>Tabela1[[#This Row],[Coluna4]]-(Tabela1[[#This Row],[Coluna4]]*desconto)</f>
        <v>#REF!</v>
      </c>
      <c r="I1260">
        <v>1958.0440000000001</v>
      </c>
    </row>
    <row r="1261" spans="1:9" x14ac:dyDescent="0.25">
      <c r="A1261">
        <v>208173</v>
      </c>
      <c r="B1261" t="s">
        <v>1304</v>
      </c>
      <c r="C1261" t="s">
        <v>4</v>
      </c>
      <c r="D1261" s="72">
        <v>1787.8250823713147</v>
      </c>
      <c r="F1261" t="e">
        <f>Tabela1[[#This Row],[Coluna4]]-(Tabela1[[#This Row],[Coluna4]]*desconto)</f>
        <v>#REF!</v>
      </c>
      <c r="I1261">
        <v>2174.6560000000004</v>
      </c>
    </row>
    <row r="1262" spans="1:9" x14ac:dyDescent="0.25">
      <c r="A1262">
        <v>208264</v>
      </c>
      <c r="B1262" t="s">
        <v>1305</v>
      </c>
      <c r="C1262" t="s">
        <v>4</v>
      </c>
      <c r="D1262" s="72">
        <v>2263.4667141311966</v>
      </c>
      <c r="F1262" t="e">
        <f>Tabela1[[#This Row],[Coluna4]]-(Tabela1[[#This Row],[Coluna4]]*desconto)</f>
        <v>#REF!</v>
      </c>
      <c r="I1262">
        <v>2753.2120000000004</v>
      </c>
    </row>
    <row r="1263" spans="1:9" x14ac:dyDescent="0.25">
      <c r="A1263">
        <v>208322</v>
      </c>
      <c r="B1263" t="s">
        <v>1306</v>
      </c>
      <c r="C1263" t="s">
        <v>4</v>
      </c>
      <c r="D1263" s="72">
        <v>4569.4007851477918</v>
      </c>
      <c r="F1263" t="e">
        <f>Tabela1[[#This Row],[Coluna4]]-(Tabela1[[#This Row],[Coluna4]]*desconto)</f>
        <v>#REF!</v>
      </c>
      <c r="I1263">
        <v>5558.0800000000008</v>
      </c>
    </row>
    <row r="1264" spans="1:9" x14ac:dyDescent="0.25">
      <c r="A1264">
        <v>400335</v>
      </c>
      <c r="B1264" t="s">
        <v>1307</v>
      </c>
      <c r="C1264" t="s">
        <v>1</v>
      </c>
      <c r="D1264" s="72">
        <v>181.77041597029489</v>
      </c>
      <c r="F1264" t="e">
        <f>Tabela1[[#This Row],[Coluna4]]-(Tabela1[[#This Row],[Coluna4]]*desconto)</f>
        <v>#REF!</v>
      </c>
      <c r="I1264">
        <v>221.10000000000002</v>
      </c>
    </row>
    <row r="1265" spans="1:9" x14ac:dyDescent="0.25">
      <c r="A1265">
        <v>400334</v>
      </c>
      <c r="B1265" t="s">
        <v>1308</v>
      </c>
      <c r="C1265" t="s">
        <v>1</v>
      </c>
      <c r="D1265" s="72">
        <v>161.15168221844056</v>
      </c>
      <c r="F1265" t="e">
        <f>Tabela1[[#This Row],[Coluna4]]-(Tabela1[[#This Row],[Coluna4]]*desconto)</f>
        <v>#REF!</v>
      </c>
      <c r="I1265">
        <v>196.02</v>
      </c>
    </row>
    <row r="1266" spans="1:9" x14ac:dyDescent="0.25">
      <c r="A1266">
        <v>400038</v>
      </c>
      <c r="B1266" t="s">
        <v>1309</v>
      </c>
      <c r="C1266" t="s">
        <v>39</v>
      </c>
      <c r="D1266" s="72">
        <v>4.6301717898900989</v>
      </c>
      <c r="F1266" t="e">
        <f>Tabela1[[#This Row],[Coluna4]]-(Tabela1[[#This Row],[Coluna4]]*desconto)</f>
        <v>#REF!</v>
      </c>
      <c r="I1266">
        <v>5.6320000000000006</v>
      </c>
    </row>
    <row r="1267" spans="1:9" x14ac:dyDescent="0.25">
      <c r="A1267">
        <v>273900</v>
      </c>
      <c r="B1267" t="s">
        <v>1310</v>
      </c>
      <c r="C1267" t="s">
        <v>39</v>
      </c>
      <c r="D1267" s="72">
        <v>5.2089432636263613</v>
      </c>
      <c r="F1267" t="e">
        <f>Tabela1[[#This Row],[Coluna4]]-(Tabela1[[#This Row],[Coluna4]]*desconto)</f>
        <v>#REF!</v>
      </c>
      <c r="I1267">
        <v>6.3360000000000003</v>
      </c>
    </row>
    <row r="1268" spans="1:9" x14ac:dyDescent="0.25">
      <c r="A1268">
        <v>400639</v>
      </c>
      <c r="B1268" t="s">
        <v>1311</v>
      </c>
      <c r="C1268" t="s">
        <v>4</v>
      </c>
      <c r="D1268" s="72">
        <v>1.0128500790384591</v>
      </c>
      <c r="F1268" t="e">
        <f>Tabela1[[#This Row],[Coluna4]]-(Tabela1[[#This Row],[Coluna4]]*desconto)</f>
        <v>#REF!</v>
      </c>
      <c r="I1268">
        <v>1.2320000000000002</v>
      </c>
    </row>
    <row r="1269" spans="1:9" x14ac:dyDescent="0.25">
      <c r="A1269">
        <v>12346</v>
      </c>
      <c r="B1269" t="s">
        <v>1312</v>
      </c>
      <c r="C1269" t="s">
        <v>4</v>
      </c>
      <c r="D1269" s="72">
        <v>88.262649744780006</v>
      </c>
      <c r="F1269" t="e">
        <f>Tabela1[[#This Row],[Coluna4]]-(Tabela1[[#This Row],[Coluna4]]*desconto)</f>
        <v>#REF!</v>
      </c>
      <c r="I1269">
        <v>107.36</v>
      </c>
    </row>
    <row r="1270" spans="1:9" x14ac:dyDescent="0.25">
      <c r="A1270">
        <v>12345</v>
      </c>
      <c r="B1270" t="s">
        <v>1313</v>
      </c>
      <c r="C1270" t="s">
        <v>4</v>
      </c>
      <c r="D1270" s="72">
        <v>103.09366875927174</v>
      </c>
      <c r="F1270" t="e">
        <f>Tabela1[[#This Row],[Coluna4]]-(Tabela1[[#This Row],[Coluna4]]*desconto)</f>
        <v>#REF!</v>
      </c>
      <c r="I1270">
        <v>125.4</v>
      </c>
    </row>
    <row r="1271" spans="1:9" x14ac:dyDescent="0.25">
      <c r="A1271">
        <v>400725</v>
      </c>
      <c r="B1271" t="s">
        <v>1314</v>
      </c>
      <c r="C1271" t="s">
        <v>1</v>
      </c>
      <c r="D1271" s="72">
        <v>937.79065353828764</v>
      </c>
      <c r="F1271" t="e">
        <f>Tabela1[[#This Row],[Coluna4]]-(Tabela1[[#This Row],[Coluna4]]*desconto)</f>
        <v>#REF!</v>
      </c>
      <c r="I1271">
        <v>1140.7</v>
      </c>
    </row>
    <row r="1272" spans="1:9" x14ac:dyDescent="0.25">
      <c r="A1272">
        <v>400578</v>
      </c>
      <c r="B1272" t="s">
        <v>1315</v>
      </c>
      <c r="C1272" t="s">
        <v>1</v>
      </c>
      <c r="D1272" s="72">
        <v>813.89738494161895</v>
      </c>
      <c r="F1272" t="e">
        <f>Tabela1[[#This Row],[Coluna4]]-(Tabela1[[#This Row],[Coluna4]]*desconto)</f>
        <v>#REF!</v>
      </c>
      <c r="I1272">
        <v>990.00000000000011</v>
      </c>
    </row>
    <row r="1273" spans="1:9" x14ac:dyDescent="0.25">
      <c r="A1273">
        <v>400584</v>
      </c>
      <c r="B1273" t="s">
        <v>1316</v>
      </c>
      <c r="C1273" t="s">
        <v>1</v>
      </c>
      <c r="D1273" s="72">
        <v>1259.7322858040836</v>
      </c>
      <c r="F1273" t="e">
        <f>Tabela1[[#This Row],[Coluna4]]-(Tabela1[[#This Row],[Coluna4]]*desconto)</f>
        <v>#REF!</v>
      </c>
      <c r="I1273">
        <v>1532.3000000000002</v>
      </c>
    </row>
    <row r="1274" spans="1:9" x14ac:dyDescent="0.25">
      <c r="A1274">
        <v>400585</v>
      </c>
      <c r="B1274" t="s">
        <v>1317</v>
      </c>
      <c r="C1274" t="s">
        <v>1</v>
      </c>
      <c r="D1274" s="72">
        <v>1351.9739894308004</v>
      </c>
      <c r="F1274" t="e">
        <f>Tabela1[[#This Row],[Coluna4]]-(Tabela1[[#This Row],[Coluna4]]*desconto)</f>
        <v>#REF!</v>
      </c>
      <c r="I1274">
        <v>1644.5000000000002</v>
      </c>
    </row>
    <row r="1275" spans="1:9" x14ac:dyDescent="0.25">
      <c r="A1275">
        <v>400586</v>
      </c>
      <c r="B1275" t="s">
        <v>1318</v>
      </c>
      <c r="C1275" t="s">
        <v>1</v>
      </c>
      <c r="D1275" s="72">
        <v>1688.3849085400029</v>
      </c>
      <c r="F1275" t="e">
        <f>Tabela1[[#This Row],[Coluna4]]-(Tabela1[[#This Row],[Coluna4]]*desconto)</f>
        <v>#REF!</v>
      </c>
      <c r="I1275">
        <v>2053.7000000000003</v>
      </c>
    </row>
    <row r="1276" spans="1:9" x14ac:dyDescent="0.25">
      <c r="A1276">
        <v>400587</v>
      </c>
      <c r="B1276" t="s">
        <v>1319</v>
      </c>
      <c r="C1276" t="s">
        <v>1</v>
      </c>
      <c r="D1276" s="72">
        <v>1725.4624560762322</v>
      </c>
      <c r="F1276" t="e">
        <f>Tabela1[[#This Row],[Coluna4]]-(Tabela1[[#This Row],[Coluna4]]*desconto)</f>
        <v>#REF!</v>
      </c>
      <c r="I1276">
        <v>2098.8000000000002</v>
      </c>
    </row>
    <row r="1277" spans="1:9" x14ac:dyDescent="0.25">
      <c r="A1277">
        <v>400588</v>
      </c>
      <c r="B1277" t="s">
        <v>1320</v>
      </c>
      <c r="C1277" t="s">
        <v>1</v>
      </c>
      <c r="D1277" s="72">
        <v>2299.7122776739297</v>
      </c>
      <c r="F1277" t="e">
        <f>Tabela1[[#This Row],[Coluna4]]-(Tabela1[[#This Row],[Coluna4]]*desconto)</f>
        <v>#REF!</v>
      </c>
      <c r="I1277">
        <v>2797.3</v>
      </c>
    </row>
    <row r="1278" spans="1:9" x14ac:dyDescent="0.25">
      <c r="A1278">
        <v>400600</v>
      </c>
      <c r="B1278" t="s">
        <v>1321</v>
      </c>
      <c r="C1278" t="s">
        <v>1</v>
      </c>
      <c r="D1278" s="72">
        <v>2612.6106056625968</v>
      </c>
      <c r="F1278" t="e">
        <f>Tabela1[[#This Row],[Coluna4]]-(Tabela1[[#This Row],[Coluna4]]*desconto)</f>
        <v>#REF!</v>
      </c>
      <c r="I1278">
        <v>3177.9</v>
      </c>
    </row>
    <row r="1279" spans="1:9" x14ac:dyDescent="0.25">
      <c r="A1279">
        <v>400166</v>
      </c>
      <c r="B1279" t="s">
        <v>1322</v>
      </c>
      <c r="C1279" t="s">
        <v>1</v>
      </c>
      <c r="D1279" s="72">
        <v>2794.381021632892</v>
      </c>
      <c r="F1279" t="e">
        <f>Tabela1[[#This Row],[Coluna4]]-(Tabela1[[#This Row],[Coluna4]]*desconto)</f>
        <v>#REF!</v>
      </c>
      <c r="I1279">
        <v>3399.0000000000005</v>
      </c>
    </row>
    <row r="1280" spans="1:9" x14ac:dyDescent="0.25">
      <c r="A1280">
        <v>400345</v>
      </c>
      <c r="B1280" t="s">
        <v>1323</v>
      </c>
      <c r="C1280" t="s">
        <v>1</v>
      </c>
      <c r="D1280" s="72">
        <v>4930.7531374533155</v>
      </c>
      <c r="F1280" t="e">
        <f>Tabela1[[#This Row],[Coluna4]]-(Tabela1[[#This Row],[Coluna4]]*desconto)</f>
        <v>#REF!</v>
      </c>
      <c r="I1280">
        <v>5997.6180000000004</v>
      </c>
    </row>
    <row r="1281" spans="1:9" x14ac:dyDescent="0.25">
      <c r="A1281">
        <v>400346</v>
      </c>
      <c r="B1281" t="s">
        <v>1324</v>
      </c>
      <c r="C1281" t="s">
        <v>1</v>
      </c>
      <c r="D1281" s="72">
        <v>6193.35215071325</v>
      </c>
      <c r="F1281" t="e">
        <f>Tabela1[[#This Row],[Coluna4]]-(Tabela1[[#This Row],[Coluna4]]*desconto)</f>
        <v>#REF!</v>
      </c>
      <c r="I1281">
        <v>7533.4050000000007</v>
      </c>
    </row>
    <row r="1282" spans="1:9" x14ac:dyDescent="0.25">
      <c r="A1282">
        <v>400653</v>
      </c>
      <c r="B1282" t="s">
        <v>1325</v>
      </c>
      <c r="C1282" t="s">
        <v>1</v>
      </c>
      <c r="D1282" s="72">
        <v>236.03024163306949</v>
      </c>
      <c r="F1282" t="e">
        <f>Tabela1[[#This Row],[Coluna4]]-(Tabela1[[#This Row],[Coluna4]]*desconto)</f>
        <v>#REF!</v>
      </c>
      <c r="I1282">
        <v>287.10000000000002</v>
      </c>
    </row>
    <row r="1283" spans="1:9" x14ac:dyDescent="0.25">
      <c r="A1283">
        <v>400655</v>
      </c>
      <c r="B1283" t="s">
        <v>1326</v>
      </c>
      <c r="C1283" t="s">
        <v>1</v>
      </c>
      <c r="D1283" s="72">
        <v>472.96481369385191</v>
      </c>
      <c r="F1283" t="e">
        <f>Tabela1[[#This Row],[Coluna4]]-(Tabela1[[#This Row],[Coluna4]]*desconto)</f>
        <v>#REF!</v>
      </c>
      <c r="I1283">
        <v>575.30000000000007</v>
      </c>
    </row>
    <row r="1284" spans="1:9" x14ac:dyDescent="0.25">
      <c r="A1284">
        <v>400654</v>
      </c>
      <c r="B1284" t="s">
        <v>1327</v>
      </c>
      <c r="C1284" t="s">
        <v>1</v>
      </c>
      <c r="D1284" s="72">
        <v>418.70498803107733</v>
      </c>
      <c r="F1284" t="e">
        <f>Tabela1[[#This Row],[Coluna4]]-(Tabela1[[#This Row],[Coluna4]]*desconto)</f>
        <v>#REF!</v>
      </c>
      <c r="I1284">
        <v>509.30000000000007</v>
      </c>
    </row>
    <row r="1285" spans="1:9" x14ac:dyDescent="0.25">
      <c r="A1285">
        <v>400574</v>
      </c>
      <c r="B1285" t="s">
        <v>1328</v>
      </c>
      <c r="C1285" t="s">
        <v>4</v>
      </c>
      <c r="D1285" s="72">
        <v>556.16321304343955</v>
      </c>
      <c r="F1285" t="e">
        <f>Tabela1[[#This Row],[Coluna4]]-(Tabela1[[#This Row],[Coluna4]]*desconto)</f>
        <v>#REF!</v>
      </c>
      <c r="I1285">
        <v>676.5</v>
      </c>
    </row>
    <row r="1286" spans="1:9" x14ac:dyDescent="0.25">
      <c r="A1286">
        <v>400575</v>
      </c>
      <c r="B1286" t="s">
        <v>1329</v>
      </c>
      <c r="C1286" t="s">
        <v>4</v>
      </c>
      <c r="D1286" s="72">
        <v>437.69592701304845</v>
      </c>
      <c r="F1286" t="e">
        <f>Tabela1[[#This Row],[Coluna4]]-(Tabela1[[#This Row],[Coluna4]]*desconto)</f>
        <v>#REF!</v>
      </c>
      <c r="I1286">
        <v>532.40000000000009</v>
      </c>
    </row>
    <row r="1287" spans="1:9" x14ac:dyDescent="0.25">
      <c r="A1287">
        <v>400576</v>
      </c>
      <c r="B1287" t="s">
        <v>1330</v>
      </c>
      <c r="C1287" t="s">
        <v>4</v>
      </c>
      <c r="D1287" s="72">
        <v>376.20145792857056</v>
      </c>
      <c r="F1287" t="e">
        <f>Tabela1[[#This Row],[Coluna4]]-(Tabela1[[#This Row],[Coluna4]]*desconto)</f>
        <v>#REF!</v>
      </c>
      <c r="I1287">
        <v>457.6</v>
      </c>
    </row>
    <row r="1288" spans="1:9" x14ac:dyDescent="0.25">
      <c r="A1288">
        <v>400577</v>
      </c>
      <c r="B1288" t="s">
        <v>1331</v>
      </c>
      <c r="C1288" t="s">
        <v>4</v>
      </c>
      <c r="D1288" s="72">
        <v>582.38879544711403</v>
      </c>
      <c r="F1288" t="e">
        <f>Tabela1[[#This Row],[Coluna4]]-(Tabela1[[#This Row],[Coluna4]]*desconto)</f>
        <v>#REF!</v>
      </c>
      <c r="I1288">
        <v>708.40000000000009</v>
      </c>
    </row>
    <row r="1289" spans="1:9" x14ac:dyDescent="0.25">
      <c r="A1289">
        <v>400579</v>
      </c>
      <c r="B1289" t="s">
        <v>1332</v>
      </c>
      <c r="C1289" t="s">
        <v>4</v>
      </c>
      <c r="D1289" s="72">
        <v>1041.7886527252722</v>
      </c>
      <c r="F1289" t="e">
        <f>Tabela1[[#This Row],[Coluna4]]-(Tabela1[[#This Row],[Coluna4]]*desconto)</f>
        <v>#REF!</v>
      </c>
      <c r="I1289">
        <v>1267.2</v>
      </c>
    </row>
    <row r="1290" spans="1:9" x14ac:dyDescent="0.25">
      <c r="A1290">
        <v>400580</v>
      </c>
      <c r="B1290" t="s">
        <v>1333</v>
      </c>
      <c r="C1290" t="s">
        <v>4</v>
      </c>
      <c r="D1290" s="72">
        <v>680.25543433420512</v>
      </c>
      <c r="F1290" t="e">
        <f>Tabela1[[#This Row],[Coluna4]]-(Tabela1[[#This Row],[Coluna4]]*desconto)</f>
        <v>#REF!</v>
      </c>
      <c r="I1290">
        <v>827.44200000000012</v>
      </c>
    </row>
    <row r="1291" spans="1:9" x14ac:dyDescent="0.25">
      <c r="A1291">
        <v>257212</v>
      </c>
      <c r="B1291" t="s">
        <v>1334</v>
      </c>
      <c r="C1291" t="s">
        <v>4</v>
      </c>
      <c r="D1291" s="72">
        <v>350.88020595260906</v>
      </c>
      <c r="F1291" t="e">
        <f>Tabela1[[#This Row],[Coluna4]]-(Tabela1[[#This Row],[Coluna4]]*desconto)</f>
        <v>#REF!</v>
      </c>
      <c r="I1291">
        <v>426.8</v>
      </c>
    </row>
    <row r="1292" spans="1:9" x14ac:dyDescent="0.25">
      <c r="A1292">
        <v>400581</v>
      </c>
      <c r="B1292" t="s">
        <v>1335</v>
      </c>
      <c r="C1292" t="s">
        <v>4</v>
      </c>
      <c r="D1292" s="72">
        <v>817.51470665247064</v>
      </c>
      <c r="F1292" t="e">
        <f>Tabela1[[#This Row],[Coluna4]]-(Tabela1[[#This Row],[Coluna4]]*desconto)</f>
        <v>#REF!</v>
      </c>
      <c r="I1292">
        <v>994.40000000000009</v>
      </c>
    </row>
    <row r="1293" spans="1:9" x14ac:dyDescent="0.25">
      <c r="A1293">
        <v>376999</v>
      </c>
      <c r="B1293" t="s">
        <v>1336</v>
      </c>
      <c r="C1293" t="s">
        <v>4</v>
      </c>
      <c r="D1293" s="72">
        <v>13999.035020995845</v>
      </c>
      <c r="F1293" t="e">
        <f>Tabela1[[#This Row],[Coluna4]]-(Tabela1[[#This Row],[Coluna4]]*desconto)</f>
        <v>#REF!</v>
      </c>
      <c r="I1293">
        <v>17028</v>
      </c>
    </row>
    <row r="1294" spans="1:9" x14ac:dyDescent="0.25">
      <c r="A1294">
        <v>377000</v>
      </c>
      <c r="B1294" t="s">
        <v>1337</v>
      </c>
      <c r="C1294" t="s">
        <v>4</v>
      </c>
      <c r="D1294" s="72">
        <v>15498.414870143852</v>
      </c>
      <c r="F1294" t="e">
        <f>Tabela1[[#This Row],[Coluna4]]-(Tabela1[[#This Row],[Coluna4]]*desconto)</f>
        <v>#REF!</v>
      </c>
      <c r="I1294">
        <v>18851.800000000003</v>
      </c>
    </row>
    <row r="1295" spans="1:9" x14ac:dyDescent="0.25">
      <c r="A1295">
        <v>377001</v>
      </c>
      <c r="B1295" t="s">
        <v>1338</v>
      </c>
      <c r="C1295" t="s">
        <v>4</v>
      </c>
      <c r="D1295" s="72">
        <v>22229.346243611039</v>
      </c>
      <c r="F1295" t="e">
        <f>Tabela1[[#This Row],[Coluna4]]-(Tabela1[[#This Row],[Coluna4]]*desconto)</f>
        <v>#REF!</v>
      </c>
      <c r="I1295">
        <v>27039.100000000002</v>
      </c>
    </row>
    <row r="1296" spans="1:9" x14ac:dyDescent="0.25">
      <c r="A1296">
        <v>377002</v>
      </c>
      <c r="B1296" t="s">
        <v>1339</v>
      </c>
      <c r="C1296" t="s">
        <v>4</v>
      </c>
      <c r="D1296" s="72">
        <v>22688.746100889199</v>
      </c>
      <c r="F1296" t="e">
        <f>Tabela1[[#This Row],[Coluna4]]-(Tabela1[[#This Row],[Coluna4]]*desconto)</f>
        <v>#REF!</v>
      </c>
      <c r="I1296">
        <v>27597.9</v>
      </c>
    </row>
    <row r="1297" spans="1:9" x14ac:dyDescent="0.25">
      <c r="A1297">
        <v>377003</v>
      </c>
      <c r="B1297" t="s">
        <v>1340</v>
      </c>
      <c r="C1297" t="s">
        <v>4</v>
      </c>
      <c r="D1297" s="72">
        <v>26756.42436474187</v>
      </c>
      <c r="F1297" t="e">
        <f>Tabela1[[#This Row],[Coluna4]]-(Tabela1[[#This Row],[Coluna4]]*desconto)</f>
        <v>#REF!</v>
      </c>
      <c r="I1297">
        <v>32545.700000000004</v>
      </c>
    </row>
    <row r="1298" spans="1:9" x14ac:dyDescent="0.25">
      <c r="A1298">
        <v>376788</v>
      </c>
      <c r="B1298" t="s">
        <v>1341</v>
      </c>
      <c r="C1298" t="s">
        <v>10</v>
      </c>
      <c r="D1298" s="72">
        <v>141.79901106538429</v>
      </c>
      <c r="F1298" t="e">
        <f>Tabela1[[#This Row],[Coluna4]]-(Tabela1[[#This Row],[Coluna4]]*desconto)</f>
        <v>#REF!</v>
      </c>
      <c r="I1298">
        <v>172.48000000000002</v>
      </c>
    </row>
    <row r="1299" spans="1:9" x14ac:dyDescent="0.25">
      <c r="A1299">
        <v>376787</v>
      </c>
      <c r="B1299" t="s">
        <v>1342</v>
      </c>
      <c r="C1299" t="s">
        <v>10</v>
      </c>
      <c r="D1299" s="72">
        <v>173.63144212087872</v>
      </c>
      <c r="F1299" t="e">
        <f>Tabela1[[#This Row],[Coluna4]]-(Tabela1[[#This Row],[Coluna4]]*desconto)</f>
        <v>#REF!</v>
      </c>
      <c r="I1299">
        <v>211.20000000000002</v>
      </c>
    </row>
    <row r="1300" spans="1:9" x14ac:dyDescent="0.25">
      <c r="A1300">
        <v>400047</v>
      </c>
      <c r="B1300" t="s">
        <v>1343</v>
      </c>
      <c r="C1300" t="s">
        <v>4</v>
      </c>
      <c r="D1300" s="72">
        <v>87.720051488152265</v>
      </c>
      <c r="F1300" t="e">
        <f>Tabela1[[#This Row],[Coluna4]]-(Tabela1[[#This Row],[Coluna4]]*desconto)</f>
        <v>#REF!</v>
      </c>
      <c r="I1300">
        <v>106.7</v>
      </c>
    </row>
    <row r="1301" spans="1:9" x14ac:dyDescent="0.25">
      <c r="A1301">
        <v>400031</v>
      </c>
      <c r="B1301" t="s">
        <v>1344</v>
      </c>
      <c r="C1301" t="s">
        <v>4</v>
      </c>
      <c r="D1301" s="72">
        <v>110.32831218097502</v>
      </c>
      <c r="F1301" t="e">
        <f>Tabela1[[#This Row],[Coluna4]]-(Tabela1[[#This Row],[Coluna4]]*desconto)</f>
        <v>#REF!</v>
      </c>
      <c r="I1301">
        <v>134.20000000000002</v>
      </c>
    </row>
    <row r="1302" spans="1:9" x14ac:dyDescent="0.25">
      <c r="A1302">
        <v>400030</v>
      </c>
      <c r="B1302" t="s">
        <v>1345</v>
      </c>
      <c r="C1302" t="s">
        <v>4</v>
      </c>
      <c r="D1302" s="72">
        <v>85.911390632726452</v>
      </c>
      <c r="F1302" t="e">
        <f>Tabela1[[#This Row],[Coluna4]]-(Tabela1[[#This Row],[Coluna4]]*desconto)</f>
        <v>#REF!</v>
      </c>
      <c r="I1302">
        <v>104.50000000000001</v>
      </c>
    </row>
    <row r="1303" spans="1:9" x14ac:dyDescent="0.25">
      <c r="A1303">
        <v>400036</v>
      </c>
      <c r="B1303" t="s">
        <v>1346</v>
      </c>
      <c r="C1303" t="s">
        <v>4</v>
      </c>
      <c r="D1303" s="72">
        <v>105.35449482855401</v>
      </c>
      <c r="F1303" t="e">
        <f>Tabela1[[#This Row],[Coluna4]]-(Tabela1[[#This Row],[Coluna4]]*desconto)</f>
        <v>#REF!</v>
      </c>
      <c r="I1303">
        <v>128.15</v>
      </c>
    </row>
    <row r="1304" spans="1:9" x14ac:dyDescent="0.25">
      <c r="A1304">
        <v>400443</v>
      </c>
      <c r="B1304" t="s">
        <v>1347</v>
      </c>
      <c r="C1304" t="s">
        <v>4</v>
      </c>
      <c r="D1304" s="72">
        <v>303.85502371153774</v>
      </c>
      <c r="F1304" t="e">
        <f>Tabela1[[#This Row],[Coluna4]]-(Tabela1[[#This Row],[Coluna4]]*desconto)</f>
        <v>#REF!</v>
      </c>
      <c r="I1304">
        <v>369.6</v>
      </c>
    </row>
    <row r="1305" spans="1:9" x14ac:dyDescent="0.25">
      <c r="A1305">
        <v>400022</v>
      </c>
      <c r="B1305" t="s">
        <v>1348</v>
      </c>
      <c r="C1305" t="s">
        <v>4</v>
      </c>
      <c r="D1305" s="72">
        <v>303.85502371153774</v>
      </c>
      <c r="F1305" t="e">
        <f>Tabela1[[#This Row],[Coluna4]]-(Tabela1[[#This Row],[Coluna4]]*desconto)</f>
        <v>#REF!</v>
      </c>
      <c r="I1305">
        <v>369.6</v>
      </c>
    </row>
    <row r="1306" spans="1:9" x14ac:dyDescent="0.25">
      <c r="A1306">
        <v>400049</v>
      </c>
      <c r="B1306" t="s">
        <v>1349</v>
      </c>
      <c r="C1306" t="s">
        <v>4</v>
      </c>
      <c r="D1306" s="72">
        <v>624.89232554962075</v>
      </c>
      <c r="F1306" t="e">
        <f>Tabela1[[#This Row],[Coluna4]]-(Tabela1[[#This Row],[Coluna4]]*desconto)</f>
        <v>#REF!</v>
      </c>
      <c r="I1306">
        <v>760.1</v>
      </c>
    </row>
    <row r="1307" spans="1:9" x14ac:dyDescent="0.25">
      <c r="A1307">
        <v>259077</v>
      </c>
      <c r="B1307" t="s">
        <v>1350</v>
      </c>
      <c r="C1307" t="s">
        <v>4</v>
      </c>
      <c r="D1307" s="72">
        <v>57.967580416397524</v>
      </c>
      <c r="F1307" t="e">
        <f>Tabela1[[#This Row],[Coluna4]]-(Tabela1[[#This Row],[Coluna4]]*desconto)</f>
        <v>#REF!</v>
      </c>
      <c r="I1307">
        <v>70.510000000000005</v>
      </c>
    </row>
    <row r="1308" spans="1:9" x14ac:dyDescent="0.25">
      <c r="A1308">
        <v>259051</v>
      </c>
      <c r="B1308" t="s">
        <v>1351</v>
      </c>
      <c r="C1308" t="s">
        <v>4</v>
      </c>
      <c r="D1308" s="72">
        <v>40.920951854009175</v>
      </c>
      <c r="F1308" t="e">
        <f>Tabela1[[#This Row],[Coluna4]]-(Tabela1[[#This Row],[Coluna4]]*desconto)</f>
        <v>#REF!</v>
      </c>
      <c r="I1308">
        <v>49.775000000000006</v>
      </c>
    </row>
    <row r="1309" spans="1:9" x14ac:dyDescent="0.25">
      <c r="A1309">
        <v>259093</v>
      </c>
      <c r="B1309" t="s">
        <v>1352</v>
      </c>
      <c r="C1309" t="s">
        <v>4</v>
      </c>
      <c r="D1309" s="72">
        <v>39.546369603885552</v>
      </c>
      <c r="F1309" t="e">
        <f>Tabela1[[#This Row],[Coluna4]]-(Tabela1[[#This Row],[Coluna4]]*desconto)</f>
        <v>#REF!</v>
      </c>
      <c r="I1309">
        <v>48.103000000000002</v>
      </c>
    </row>
    <row r="1310" spans="1:9" x14ac:dyDescent="0.25">
      <c r="A1310">
        <v>259010</v>
      </c>
      <c r="B1310" t="s">
        <v>1353</v>
      </c>
      <c r="C1310" t="s">
        <v>4</v>
      </c>
      <c r="D1310" s="72">
        <v>87.8557010523092</v>
      </c>
      <c r="F1310" t="e">
        <f>Tabela1[[#This Row],[Coluna4]]-(Tabela1[[#This Row],[Coluna4]]*desconto)</f>
        <v>#REF!</v>
      </c>
      <c r="I1310">
        <v>106.86500000000001</v>
      </c>
    </row>
    <row r="1311" spans="1:9" x14ac:dyDescent="0.25">
      <c r="A1311">
        <v>259002</v>
      </c>
      <c r="B1311" t="s">
        <v>1354</v>
      </c>
      <c r="C1311" t="s">
        <v>4</v>
      </c>
      <c r="D1311" s="72">
        <v>114.17171649875488</v>
      </c>
      <c r="F1311" t="e">
        <f>Tabela1[[#This Row],[Coluna4]]-(Tabela1[[#This Row],[Coluna4]]*desconto)</f>
        <v>#REF!</v>
      </c>
      <c r="I1311">
        <v>138.875</v>
      </c>
    </row>
    <row r="1312" spans="1:9" x14ac:dyDescent="0.25">
      <c r="A1312">
        <v>259085</v>
      </c>
      <c r="B1312" t="s">
        <v>1355</v>
      </c>
      <c r="C1312" t="s">
        <v>4</v>
      </c>
      <c r="D1312" s="72">
        <v>114.17171649875488</v>
      </c>
      <c r="F1312" t="e">
        <f>Tabela1[[#This Row],[Coluna4]]-(Tabela1[[#This Row],[Coluna4]]*desconto)</f>
        <v>#REF!</v>
      </c>
      <c r="I1312">
        <v>138.875</v>
      </c>
    </row>
    <row r="1313" spans="1:9" x14ac:dyDescent="0.25">
      <c r="A1313">
        <v>259382</v>
      </c>
      <c r="B1313" t="s">
        <v>1356</v>
      </c>
      <c r="C1313" t="s">
        <v>4</v>
      </c>
      <c r="D1313" s="72">
        <v>50.868586558851185</v>
      </c>
      <c r="F1313" t="e">
        <f>Tabela1[[#This Row],[Coluna4]]-(Tabela1[[#This Row],[Coluna4]]*desconto)</f>
        <v>#REF!</v>
      </c>
      <c r="I1313">
        <v>61.875000000000007</v>
      </c>
    </row>
    <row r="1314" spans="1:9" x14ac:dyDescent="0.25">
      <c r="A1314">
        <v>333955</v>
      </c>
      <c r="B1314" t="s">
        <v>1357</v>
      </c>
      <c r="C1314" t="s">
        <v>4</v>
      </c>
      <c r="D1314" s="72">
        <v>34.617768772850198</v>
      </c>
      <c r="F1314" t="e">
        <f>Tabela1[[#This Row],[Coluna4]]-(Tabela1[[#This Row],[Coluna4]]*desconto)</f>
        <v>#REF!</v>
      </c>
      <c r="I1314">
        <v>42.108000000000004</v>
      </c>
    </row>
    <row r="1315" spans="1:9" x14ac:dyDescent="0.25">
      <c r="A1315">
        <v>259408</v>
      </c>
      <c r="B1315" t="s">
        <v>1358</v>
      </c>
      <c r="C1315" t="s">
        <v>4</v>
      </c>
      <c r="D1315" s="72">
        <v>97.441603586066037</v>
      </c>
      <c r="F1315" t="e">
        <f>Tabela1[[#This Row],[Coluna4]]-(Tabela1[[#This Row],[Coluna4]]*desconto)</f>
        <v>#REF!</v>
      </c>
      <c r="I1315">
        <v>118.52500000000001</v>
      </c>
    </row>
    <row r="1316" spans="1:9" x14ac:dyDescent="0.25">
      <c r="A1316">
        <v>259044</v>
      </c>
      <c r="B1316" t="s">
        <v>1359</v>
      </c>
      <c r="C1316" t="s">
        <v>4</v>
      </c>
      <c r="D1316" s="72">
        <v>100.9684922541464</v>
      </c>
      <c r="F1316" t="e">
        <f>Tabela1[[#This Row],[Coluna4]]-(Tabela1[[#This Row],[Coluna4]]*desconto)</f>
        <v>#REF!</v>
      </c>
      <c r="I1316">
        <v>122.81500000000001</v>
      </c>
    </row>
    <row r="1317" spans="1:9" x14ac:dyDescent="0.25">
      <c r="A1317">
        <v>258996</v>
      </c>
      <c r="B1317" t="s">
        <v>1360</v>
      </c>
      <c r="C1317" t="s">
        <v>4</v>
      </c>
      <c r="D1317" s="72">
        <v>168.30493590164969</v>
      </c>
      <c r="F1317" t="e">
        <f>Tabela1[[#This Row],[Coluna4]]-(Tabela1[[#This Row],[Coluna4]]*desconto)</f>
        <v>#REF!</v>
      </c>
      <c r="I1317">
        <v>204.72100000000003</v>
      </c>
    </row>
    <row r="1318" spans="1:9" x14ac:dyDescent="0.25">
      <c r="A1318">
        <v>258988</v>
      </c>
      <c r="B1318" t="s">
        <v>1361</v>
      </c>
      <c r="C1318" t="s">
        <v>4</v>
      </c>
      <c r="D1318" s="72">
        <v>177.15833078895906</v>
      </c>
      <c r="F1318" t="e">
        <f>Tabela1[[#This Row],[Coluna4]]-(Tabela1[[#This Row],[Coluna4]]*desconto)</f>
        <v>#REF!</v>
      </c>
      <c r="I1318">
        <v>215.49000000000004</v>
      </c>
    </row>
    <row r="1319" spans="1:9" x14ac:dyDescent="0.25">
      <c r="A1319">
        <v>400223</v>
      </c>
      <c r="B1319" t="s">
        <v>1362</v>
      </c>
      <c r="C1319" t="s">
        <v>4</v>
      </c>
      <c r="D1319" s="72">
        <v>158.25782484975926</v>
      </c>
      <c r="F1319" t="e">
        <f>Tabela1[[#This Row],[Coluna4]]-(Tabela1[[#This Row],[Coluna4]]*desconto)</f>
        <v>#REF!</v>
      </c>
      <c r="I1319">
        <v>192.50000000000003</v>
      </c>
    </row>
    <row r="1320" spans="1:9" x14ac:dyDescent="0.25">
      <c r="A1320">
        <v>400050</v>
      </c>
      <c r="B1320" t="s">
        <v>1363</v>
      </c>
      <c r="C1320" t="s">
        <v>4</v>
      </c>
      <c r="D1320" s="72">
        <v>330.08060611521216</v>
      </c>
      <c r="F1320" t="e">
        <f>Tabela1[[#This Row],[Coluna4]]-(Tabela1[[#This Row],[Coluna4]]*desconto)</f>
        <v>#REF!</v>
      </c>
      <c r="I1320">
        <v>401.50000000000006</v>
      </c>
    </row>
    <row r="1321" spans="1:9" x14ac:dyDescent="0.25">
      <c r="A1321">
        <v>355029</v>
      </c>
      <c r="B1321" t="s">
        <v>1364</v>
      </c>
      <c r="C1321" t="s">
        <v>4</v>
      </c>
      <c r="D1321" s="72">
        <v>74.670563416254964</v>
      </c>
      <c r="F1321" t="e">
        <f>Tabela1[[#This Row],[Coluna4]]-(Tabela1[[#This Row],[Coluna4]]*desconto)</f>
        <v>#REF!</v>
      </c>
      <c r="I1321">
        <v>90.826999999999998</v>
      </c>
    </row>
    <row r="1322" spans="1:9" x14ac:dyDescent="0.25">
      <c r="A1322">
        <v>355028</v>
      </c>
      <c r="B1322" t="s">
        <v>1365</v>
      </c>
      <c r="C1322" t="s">
        <v>4</v>
      </c>
      <c r="D1322" s="72">
        <v>87.168409927247396</v>
      </c>
      <c r="F1322" t="e">
        <f>Tabela1[[#This Row],[Coluna4]]-(Tabela1[[#This Row],[Coluna4]]*desconto)</f>
        <v>#REF!</v>
      </c>
      <c r="I1322">
        <v>106.02900000000001</v>
      </c>
    </row>
    <row r="1323" spans="1:9" x14ac:dyDescent="0.25">
      <c r="A1323">
        <v>259416</v>
      </c>
      <c r="B1323" t="s">
        <v>1366</v>
      </c>
      <c r="C1323" t="s">
        <v>4</v>
      </c>
      <c r="D1323" s="72">
        <v>91.852841542800263</v>
      </c>
      <c r="F1323" t="e">
        <f>Tabela1[[#This Row],[Coluna4]]-(Tabela1[[#This Row],[Coluna4]]*desconto)</f>
        <v>#REF!</v>
      </c>
      <c r="I1323">
        <v>111.727</v>
      </c>
    </row>
    <row r="1324" spans="1:9" x14ac:dyDescent="0.25">
      <c r="A1324">
        <v>256008</v>
      </c>
      <c r="B1324" t="s">
        <v>1367</v>
      </c>
      <c r="C1324" t="s">
        <v>4</v>
      </c>
      <c r="D1324" s="72">
        <v>1.1937161645810412</v>
      </c>
      <c r="F1324" t="e">
        <f>Tabela1[[#This Row],[Coluna4]]-(Tabela1[[#This Row],[Coluna4]]*desconto)</f>
        <v>#REF!</v>
      </c>
      <c r="I1324">
        <v>1.4520000000000002</v>
      </c>
    </row>
    <row r="1325" spans="1:9" x14ac:dyDescent="0.25">
      <c r="A1325">
        <v>229831</v>
      </c>
      <c r="B1325" t="s">
        <v>1368</v>
      </c>
      <c r="C1325" t="s">
        <v>4</v>
      </c>
      <c r="D1325" s="72">
        <v>525.4159785012007</v>
      </c>
      <c r="F1325" t="e">
        <f>Tabela1[[#This Row],[Coluna4]]-(Tabela1[[#This Row],[Coluna4]]*desconto)</f>
        <v>#REF!</v>
      </c>
      <c r="I1325">
        <v>639.1</v>
      </c>
    </row>
    <row r="1326" spans="1:9" x14ac:dyDescent="0.25">
      <c r="A1326">
        <v>229914</v>
      </c>
      <c r="B1326" t="s">
        <v>1369</v>
      </c>
      <c r="C1326" t="s">
        <v>4</v>
      </c>
      <c r="D1326" s="72">
        <v>618.56201255563042</v>
      </c>
      <c r="F1326" t="e">
        <f>Tabela1[[#This Row],[Coluna4]]-(Tabela1[[#This Row],[Coluna4]]*desconto)</f>
        <v>#REF!</v>
      </c>
      <c r="I1326">
        <v>752.40000000000009</v>
      </c>
    </row>
    <row r="1327" spans="1:9" x14ac:dyDescent="0.25">
      <c r="A1327">
        <v>830711</v>
      </c>
      <c r="B1327" t="s">
        <v>1370</v>
      </c>
      <c r="C1327" t="s">
        <v>1371</v>
      </c>
      <c r="D1327" s="72">
        <v>506.42503951922953</v>
      </c>
      <c r="F1327" t="e">
        <f>Tabela1[[#This Row],[Coluna4]]-(Tabela1[[#This Row],[Coluna4]]*desconto)</f>
        <v>#REF!</v>
      </c>
      <c r="I1327">
        <v>616</v>
      </c>
    </row>
    <row r="1328" spans="1:9" x14ac:dyDescent="0.25">
      <c r="A1328" t="s">
        <v>1372</v>
      </c>
      <c r="B1328" t="s">
        <v>1373</v>
      </c>
      <c r="C1328" t="s">
        <v>558</v>
      </c>
      <c r="D1328" s="72">
        <v>1175.6295560267831</v>
      </c>
      <c r="F1328" t="e">
        <f>Tabela1[[#This Row],[Coluna4]]-(Tabela1[[#This Row],[Coluna4]]*desconto)</f>
        <v>#REF!</v>
      </c>
      <c r="I1328">
        <v>1430.0000000000002</v>
      </c>
    </row>
    <row r="1329" spans="1:9" x14ac:dyDescent="0.25">
      <c r="A1329">
        <v>246082</v>
      </c>
      <c r="B1329" t="s">
        <v>1374</v>
      </c>
      <c r="C1329" t="s">
        <v>4</v>
      </c>
      <c r="D1329" s="72">
        <v>51275.535251321999</v>
      </c>
      <c r="F1329" t="e">
        <f>Tabela1[[#This Row],[Coluna4]]-(Tabela1[[#This Row],[Coluna4]]*desconto)</f>
        <v>#REF!</v>
      </c>
      <c r="I1329">
        <v>62370.000000000007</v>
      </c>
    </row>
    <row r="1330" spans="1:9" x14ac:dyDescent="0.25">
      <c r="A1330">
        <v>246108</v>
      </c>
      <c r="B1330" t="s">
        <v>1375</v>
      </c>
      <c r="C1330" t="s">
        <v>4</v>
      </c>
      <c r="D1330" s="72">
        <v>59414.509100738178</v>
      </c>
      <c r="F1330" t="e">
        <f>Tabela1[[#This Row],[Coluna4]]-(Tabela1[[#This Row],[Coluna4]]*desconto)</f>
        <v>#REF!</v>
      </c>
      <c r="I1330">
        <v>72270</v>
      </c>
    </row>
    <row r="1331" spans="1:9" x14ac:dyDescent="0.25">
      <c r="A1331">
        <v>372261</v>
      </c>
      <c r="B1331" t="s">
        <v>1376</v>
      </c>
      <c r="C1331" t="s">
        <v>4</v>
      </c>
      <c r="D1331" s="72">
        <v>74064.662029687315</v>
      </c>
      <c r="F1331" t="e">
        <f>Tabela1[[#This Row],[Coluna4]]-(Tabela1[[#This Row],[Coluna4]]*desconto)</f>
        <v>#REF!</v>
      </c>
      <c r="I1331">
        <v>90090</v>
      </c>
    </row>
    <row r="1332" spans="1:9" x14ac:dyDescent="0.25">
      <c r="A1332">
        <v>327361</v>
      </c>
      <c r="B1332" t="s">
        <v>1377</v>
      </c>
      <c r="C1332" t="s">
        <v>4</v>
      </c>
      <c r="D1332" s="72">
        <v>27.771987435063465</v>
      </c>
      <c r="F1332" t="e">
        <f>Tabela1[[#This Row],[Coluna4]]-(Tabela1[[#This Row],[Coluna4]]*desconto)</f>
        <v>#REF!</v>
      </c>
      <c r="I1332">
        <v>33.781000000000006</v>
      </c>
    </row>
    <row r="1333" spans="1:9" x14ac:dyDescent="0.25">
      <c r="A1333">
        <v>269936</v>
      </c>
      <c r="B1333" t="s">
        <v>1378</v>
      </c>
      <c r="C1333" t="s">
        <v>4</v>
      </c>
      <c r="D1333" s="72">
        <v>23603.024163306953</v>
      </c>
      <c r="F1333" t="e">
        <f>Tabela1[[#This Row],[Coluna4]]-(Tabela1[[#This Row],[Coluna4]]*desconto)</f>
        <v>#REF!</v>
      </c>
      <c r="I1333">
        <v>28710.000000000004</v>
      </c>
    </row>
    <row r="1334" spans="1:9" x14ac:dyDescent="0.25">
      <c r="A1334">
        <v>273003</v>
      </c>
      <c r="B1334" t="s">
        <v>1379</v>
      </c>
      <c r="C1334" t="s">
        <v>4</v>
      </c>
      <c r="D1334" s="72">
        <v>81389.738494161895</v>
      </c>
      <c r="F1334" t="e">
        <f>Tabela1[[#This Row],[Coluna4]]-(Tabela1[[#This Row],[Coluna4]]*desconto)</f>
        <v>#REF!</v>
      </c>
      <c r="I1334">
        <v>99000.000000000015</v>
      </c>
    </row>
    <row r="1335" spans="1:9" x14ac:dyDescent="0.25">
      <c r="A1335">
        <v>375259</v>
      </c>
      <c r="B1335" t="s">
        <v>1380</v>
      </c>
      <c r="C1335" t="s">
        <v>4</v>
      </c>
      <c r="D1335" s="72">
        <v>109737.78441167848</v>
      </c>
      <c r="F1335" t="e">
        <f>Tabela1[[#This Row],[Coluna4]]-(Tabela1[[#This Row],[Coluna4]]*desconto)</f>
        <v>#REF!</v>
      </c>
      <c r="I1335">
        <v>133481.70000000001</v>
      </c>
    </row>
    <row r="1336" spans="1:9" x14ac:dyDescent="0.25">
      <c r="A1336">
        <v>237768</v>
      </c>
      <c r="B1336" t="s">
        <v>1381</v>
      </c>
      <c r="C1336" t="s">
        <v>4</v>
      </c>
      <c r="D1336" s="72">
        <v>1.8357907682572072</v>
      </c>
      <c r="F1336" t="e">
        <f>Tabela1[[#This Row],[Coluna4]]-(Tabela1[[#This Row],[Coluna4]]*desconto)</f>
        <v>#REF!</v>
      </c>
      <c r="I1336">
        <v>2.2330000000000001</v>
      </c>
    </row>
    <row r="1337" spans="1:9" x14ac:dyDescent="0.25">
      <c r="A1337">
        <v>400161</v>
      </c>
      <c r="B1337" t="s">
        <v>1382</v>
      </c>
      <c r="C1337" t="s">
        <v>1</v>
      </c>
      <c r="D1337" s="72">
        <v>77591.550697767685</v>
      </c>
      <c r="F1337" t="e">
        <f>Tabela1[[#This Row],[Coluna4]]-(Tabela1[[#This Row],[Coluna4]]*desconto)</f>
        <v>#REF!</v>
      </c>
      <c r="I1337">
        <v>94380.000000000015</v>
      </c>
    </row>
    <row r="1338" spans="1:9" x14ac:dyDescent="0.25">
      <c r="A1338">
        <v>400523</v>
      </c>
      <c r="B1338" t="s">
        <v>1383</v>
      </c>
      <c r="C1338" t="s">
        <v>1</v>
      </c>
      <c r="D1338" s="72">
        <v>81841.903708018363</v>
      </c>
      <c r="F1338" t="e">
        <f>Tabela1[[#This Row],[Coluna4]]-(Tabela1[[#This Row],[Coluna4]]*desconto)</f>
        <v>#REF!</v>
      </c>
      <c r="I1338">
        <v>99550.000000000015</v>
      </c>
    </row>
    <row r="1339" spans="1:9" x14ac:dyDescent="0.25">
      <c r="A1339">
        <v>400723</v>
      </c>
      <c r="B1339" t="s">
        <v>1384</v>
      </c>
      <c r="C1339" t="s">
        <v>1</v>
      </c>
      <c r="D1339" s="72">
        <v>164000.32306573621</v>
      </c>
      <c r="F1339" t="e">
        <f>Tabela1[[#This Row],[Coluna4]]-(Tabela1[[#This Row],[Coluna4]]*desconto)</f>
        <v>#REF!</v>
      </c>
      <c r="I1339">
        <v>199485.00000000003</v>
      </c>
    </row>
    <row r="1340" spans="1:9" x14ac:dyDescent="0.25">
      <c r="A1340">
        <v>400691</v>
      </c>
      <c r="B1340" t="s">
        <v>1385</v>
      </c>
      <c r="C1340" t="s">
        <v>1</v>
      </c>
      <c r="D1340" s="72">
        <v>248057.83632165118</v>
      </c>
      <c r="F1340" t="e">
        <f>Tabela1[[#This Row],[Coluna4]]-(Tabela1[[#This Row],[Coluna4]]*desconto)</f>
        <v>#REF!</v>
      </c>
      <c r="I1340">
        <v>301730</v>
      </c>
    </row>
    <row r="1341" spans="1:9" x14ac:dyDescent="0.25">
      <c r="A1341">
        <v>400934</v>
      </c>
      <c r="B1341" t="s">
        <v>1386</v>
      </c>
      <c r="C1341" t="s">
        <v>103</v>
      </c>
      <c r="D1341" s="72">
        <v>105354.49482855402</v>
      </c>
      <c r="F1341" t="e">
        <f>Tabela1[[#This Row],[Coluna4]]-(Tabela1[[#This Row],[Coluna4]]*desconto)</f>
        <v>#REF!</v>
      </c>
      <c r="I1341">
        <v>128150.00000000001</v>
      </c>
    </row>
    <row r="1342" spans="1:9" x14ac:dyDescent="0.25">
      <c r="A1342">
        <v>400935</v>
      </c>
      <c r="B1342" t="s">
        <v>1387</v>
      </c>
      <c r="C1342" t="s">
        <v>103</v>
      </c>
      <c r="D1342" s="72">
        <v>116568.19213219409</v>
      </c>
      <c r="F1342" t="e">
        <f>Tabela1[[#This Row],[Coluna4]]-(Tabela1[[#This Row],[Coluna4]]*desconto)</f>
        <v>#REF!</v>
      </c>
      <c r="I1342">
        <v>141790</v>
      </c>
    </row>
    <row r="1343" spans="1:9" x14ac:dyDescent="0.25">
      <c r="A1343">
        <v>400705</v>
      </c>
      <c r="B1343" t="s">
        <v>1388</v>
      </c>
      <c r="C1343" t="s">
        <v>1</v>
      </c>
      <c r="D1343" s="72">
        <v>65600.129226294477</v>
      </c>
      <c r="F1343" t="e">
        <f>Tabela1[[#This Row],[Coluna4]]-(Tabela1[[#This Row],[Coluna4]]*desconto)</f>
        <v>#REF!</v>
      </c>
      <c r="I1343">
        <v>79794</v>
      </c>
    </row>
    <row r="1344" spans="1:9" x14ac:dyDescent="0.25">
      <c r="A1344">
        <v>400710</v>
      </c>
      <c r="B1344" t="s">
        <v>1389</v>
      </c>
      <c r="C1344" t="s">
        <v>1</v>
      </c>
      <c r="D1344" s="72">
        <v>65012.314448281089</v>
      </c>
      <c r="F1344" t="e">
        <f>Tabela1[[#This Row],[Coluna4]]-(Tabela1[[#This Row],[Coluna4]]*desconto)</f>
        <v>#REF!</v>
      </c>
      <c r="I1344">
        <v>79079</v>
      </c>
    </row>
    <row r="1345" spans="1:9" x14ac:dyDescent="0.25">
      <c r="A1345">
        <v>400715</v>
      </c>
      <c r="B1345" t="s">
        <v>1390</v>
      </c>
      <c r="C1345" t="s">
        <v>1</v>
      </c>
      <c r="D1345" s="72">
        <v>65012.314448281089</v>
      </c>
      <c r="F1345" t="e">
        <f>Tabela1[[#This Row],[Coluna4]]-(Tabela1[[#This Row],[Coluna4]]*desconto)</f>
        <v>#REF!</v>
      </c>
      <c r="I1345">
        <v>79079</v>
      </c>
    </row>
    <row r="1346" spans="1:9" x14ac:dyDescent="0.25">
      <c r="A1346">
        <v>400706</v>
      </c>
      <c r="B1346" t="s">
        <v>1391</v>
      </c>
      <c r="C1346" t="s">
        <v>1</v>
      </c>
      <c r="D1346" s="72">
        <v>67598.699471540021</v>
      </c>
      <c r="F1346" t="e">
        <f>Tabela1[[#This Row],[Coluna4]]-(Tabela1[[#This Row],[Coluna4]]*desconto)</f>
        <v>#REF!</v>
      </c>
      <c r="I1346">
        <v>82225</v>
      </c>
    </row>
    <row r="1347" spans="1:9" x14ac:dyDescent="0.25">
      <c r="A1347">
        <v>400711</v>
      </c>
      <c r="B1347" t="s">
        <v>1392</v>
      </c>
      <c r="C1347" t="s">
        <v>1</v>
      </c>
      <c r="D1347" s="72">
        <v>67010.884693526619</v>
      </c>
      <c r="F1347" t="e">
        <f>Tabela1[[#This Row],[Coluna4]]-(Tabela1[[#This Row],[Coluna4]]*desconto)</f>
        <v>#REF!</v>
      </c>
      <c r="I1347">
        <v>81510</v>
      </c>
    </row>
    <row r="1348" spans="1:9" x14ac:dyDescent="0.25">
      <c r="A1348">
        <v>400716</v>
      </c>
      <c r="B1348" t="s">
        <v>1393</v>
      </c>
      <c r="C1348" t="s">
        <v>1</v>
      </c>
      <c r="D1348" s="72">
        <v>67010.884693526619</v>
      </c>
      <c r="F1348" t="e">
        <f>Tabela1[[#This Row],[Coluna4]]-(Tabela1[[#This Row],[Coluna4]]*desconto)</f>
        <v>#REF!</v>
      </c>
      <c r="I1348">
        <v>81510</v>
      </c>
    </row>
    <row r="1349" spans="1:9" x14ac:dyDescent="0.25">
      <c r="A1349">
        <v>400707</v>
      </c>
      <c r="B1349" t="s">
        <v>1394</v>
      </c>
      <c r="C1349" t="s">
        <v>1</v>
      </c>
      <c r="D1349" s="72">
        <v>69127.017894374832</v>
      </c>
      <c r="F1349" t="e">
        <f>Tabela1[[#This Row],[Coluna4]]-(Tabela1[[#This Row],[Coluna4]]*desconto)</f>
        <v>#REF!</v>
      </c>
      <c r="I1349">
        <v>84084</v>
      </c>
    </row>
    <row r="1350" spans="1:9" x14ac:dyDescent="0.25">
      <c r="A1350">
        <v>400931</v>
      </c>
      <c r="B1350" t="s">
        <v>1395</v>
      </c>
      <c r="C1350" t="s">
        <v>4</v>
      </c>
      <c r="D1350" s="72">
        <v>87810.484530923568</v>
      </c>
      <c r="F1350" t="e">
        <f>Tabela1[[#This Row],[Coluna4]]-(Tabela1[[#This Row],[Coluna4]]*desconto)</f>
        <v>#REF!</v>
      </c>
      <c r="I1350">
        <v>106810.00000000001</v>
      </c>
    </row>
    <row r="1351" spans="1:9" x14ac:dyDescent="0.25">
      <c r="A1351">
        <v>400712</v>
      </c>
      <c r="B1351" t="s">
        <v>1396</v>
      </c>
      <c r="C1351" t="s">
        <v>1</v>
      </c>
      <c r="D1351" s="72">
        <v>68539.203116361445</v>
      </c>
      <c r="F1351" t="e">
        <f>Tabela1[[#This Row],[Coluna4]]-(Tabela1[[#This Row],[Coluna4]]*desconto)</f>
        <v>#REF!</v>
      </c>
      <c r="I1351">
        <v>83369</v>
      </c>
    </row>
    <row r="1352" spans="1:9" x14ac:dyDescent="0.25">
      <c r="A1352">
        <v>400717</v>
      </c>
      <c r="B1352" t="s">
        <v>1397</v>
      </c>
      <c r="C1352" t="s">
        <v>1</v>
      </c>
      <c r="D1352" s="72">
        <v>68539.203116361445</v>
      </c>
      <c r="F1352" t="e">
        <f>Tabela1[[#This Row],[Coluna4]]-(Tabela1[[#This Row],[Coluna4]]*desconto)</f>
        <v>#REF!</v>
      </c>
      <c r="I1352">
        <v>83369</v>
      </c>
    </row>
    <row r="1353" spans="1:9" x14ac:dyDescent="0.25">
      <c r="A1353">
        <v>400708</v>
      </c>
      <c r="B1353" t="s">
        <v>1398</v>
      </c>
      <c r="C1353" t="s">
        <v>1</v>
      </c>
      <c r="D1353" s="72">
        <v>72301.217695647152</v>
      </c>
      <c r="F1353" t="e">
        <f>Tabela1[[#This Row],[Coluna4]]-(Tabela1[[#This Row],[Coluna4]]*desconto)</f>
        <v>#REF!</v>
      </c>
      <c r="I1353">
        <v>87945</v>
      </c>
    </row>
    <row r="1354" spans="1:9" x14ac:dyDescent="0.25">
      <c r="A1354">
        <v>400713</v>
      </c>
      <c r="B1354" t="s">
        <v>1399</v>
      </c>
      <c r="C1354" t="s">
        <v>1</v>
      </c>
      <c r="D1354" s="72">
        <v>71125.588139620362</v>
      </c>
      <c r="F1354" t="e">
        <f>Tabela1[[#This Row],[Coluna4]]-(Tabela1[[#This Row],[Coluna4]]*desconto)</f>
        <v>#REF!</v>
      </c>
      <c r="I1354">
        <v>86515</v>
      </c>
    </row>
    <row r="1355" spans="1:9" x14ac:dyDescent="0.25">
      <c r="A1355">
        <v>400718</v>
      </c>
      <c r="B1355" t="s">
        <v>1400</v>
      </c>
      <c r="C1355" t="s">
        <v>1</v>
      </c>
      <c r="D1355" s="72">
        <v>71125.588139620362</v>
      </c>
      <c r="F1355" t="e">
        <f>Tabela1[[#This Row],[Coluna4]]-(Tabela1[[#This Row],[Coluna4]]*desconto)</f>
        <v>#REF!</v>
      </c>
      <c r="I1355">
        <v>86515</v>
      </c>
    </row>
    <row r="1356" spans="1:9" x14ac:dyDescent="0.25">
      <c r="A1356">
        <v>400709</v>
      </c>
      <c r="B1356" t="s">
        <v>1401</v>
      </c>
      <c r="C1356" t="s">
        <v>1</v>
      </c>
      <c r="D1356" s="72">
        <v>75240.29158571412</v>
      </c>
      <c r="F1356" t="e">
        <f>Tabela1[[#This Row],[Coluna4]]-(Tabela1[[#This Row],[Coluna4]]*desconto)</f>
        <v>#REF!</v>
      </c>
      <c r="I1356">
        <v>91520.000000000015</v>
      </c>
    </row>
    <row r="1357" spans="1:9" x14ac:dyDescent="0.25">
      <c r="A1357">
        <v>400714</v>
      </c>
      <c r="B1357" t="s">
        <v>1402</v>
      </c>
      <c r="C1357" t="s">
        <v>1</v>
      </c>
      <c r="D1357" s="72">
        <v>74064.662029687315</v>
      </c>
      <c r="F1357" t="e">
        <f>Tabela1[[#This Row],[Coluna4]]-(Tabela1[[#This Row],[Coluna4]]*desconto)</f>
        <v>#REF!</v>
      </c>
      <c r="I1357">
        <v>90090</v>
      </c>
    </row>
    <row r="1358" spans="1:9" x14ac:dyDescent="0.25">
      <c r="A1358">
        <v>400719</v>
      </c>
      <c r="B1358" t="s">
        <v>1403</v>
      </c>
      <c r="C1358" t="s">
        <v>1</v>
      </c>
      <c r="D1358" s="72">
        <v>74064.662029687315</v>
      </c>
      <c r="F1358" t="e">
        <f>Tabela1[[#This Row],[Coluna4]]-(Tabela1[[#This Row],[Coluna4]]*desconto)</f>
        <v>#REF!</v>
      </c>
      <c r="I1358">
        <v>90090</v>
      </c>
    </row>
    <row r="1359" spans="1:9" x14ac:dyDescent="0.25">
      <c r="A1359">
        <v>376852</v>
      </c>
      <c r="B1359" t="s">
        <v>1404</v>
      </c>
      <c r="C1359" t="s">
        <v>10</v>
      </c>
      <c r="D1359" s="72">
        <v>478.571662345672</v>
      </c>
      <c r="F1359" t="e">
        <f>Tabela1[[#This Row],[Coluna4]]-(Tabela1[[#This Row],[Coluna4]]*desconto)</f>
        <v>#REF!</v>
      </c>
      <c r="I1359">
        <v>582.12000000000012</v>
      </c>
    </row>
    <row r="1360" spans="1:9" x14ac:dyDescent="0.25">
      <c r="A1360">
        <v>78972</v>
      </c>
      <c r="B1360" t="s">
        <v>1405</v>
      </c>
      <c r="C1360" t="s">
        <v>1</v>
      </c>
      <c r="D1360" s="72">
        <v>3.5630618851888656</v>
      </c>
      <c r="F1360" t="e">
        <f>Tabela1[[#This Row],[Coluna4]]-(Tabela1[[#This Row],[Coluna4]]*desconto)</f>
        <v>#REF!</v>
      </c>
      <c r="I1360">
        <v>4.3340000000000005</v>
      </c>
    </row>
    <row r="1361" spans="1:9" x14ac:dyDescent="0.25">
      <c r="A1361">
        <v>78980</v>
      </c>
      <c r="B1361" t="s">
        <v>1406</v>
      </c>
      <c r="C1361" t="s">
        <v>1</v>
      </c>
      <c r="D1361" s="72">
        <v>8.1208872408619328</v>
      </c>
      <c r="F1361" t="e">
        <f>Tabela1[[#This Row],[Coluna4]]-(Tabela1[[#This Row],[Coluna4]]*desconto)</f>
        <v>#REF!</v>
      </c>
      <c r="I1361">
        <v>9.8780000000000019</v>
      </c>
    </row>
    <row r="1362" spans="1:9" x14ac:dyDescent="0.25">
      <c r="A1362">
        <v>375847</v>
      </c>
      <c r="B1362" t="s">
        <v>1407</v>
      </c>
      <c r="C1362" t="s">
        <v>4</v>
      </c>
      <c r="D1362" s="72">
        <v>3725.8413621771888</v>
      </c>
      <c r="F1362" t="e">
        <f>Tabela1[[#This Row],[Coluna4]]-(Tabela1[[#This Row],[Coluna4]]*desconto)</f>
        <v>#REF!</v>
      </c>
      <c r="I1362">
        <v>4532</v>
      </c>
    </row>
    <row r="1363" spans="1:9" x14ac:dyDescent="0.25">
      <c r="A1363">
        <v>237156</v>
      </c>
      <c r="B1363" t="s">
        <v>1408</v>
      </c>
      <c r="C1363" t="s">
        <v>4</v>
      </c>
      <c r="D1363" s="72">
        <v>9.6672922722510073</v>
      </c>
      <c r="F1363" t="e">
        <f>Tabela1[[#This Row],[Coluna4]]-(Tabela1[[#This Row],[Coluna4]]*desconto)</f>
        <v>#REF!</v>
      </c>
      <c r="I1363">
        <v>11.759</v>
      </c>
    </row>
    <row r="1364" spans="1:9" x14ac:dyDescent="0.25">
      <c r="A1364">
        <v>231647</v>
      </c>
      <c r="B1364" t="s">
        <v>1409</v>
      </c>
      <c r="C1364" t="s">
        <v>4</v>
      </c>
      <c r="D1364" s="72">
        <v>61.729594995683243</v>
      </c>
      <c r="F1364" t="e">
        <f>Tabela1[[#This Row],[Coluna4]]-(Tabela1[[#This Row],[Coluna4]]*desconto)</f>
        <v>#REF!</v>
      </c>
      <c r="I1364">
        <v>75.086000000000013</v>
      </c>
    </row>
    <row r="1365" spans="1:9" x14ac:dyDescent="0.25">
      <c r="A1365">
        <v>376791</v>
      </c>
      <c r="B1365" t="s">
        <v>1410</v>
      </c>
      <c r="C1365" t="s">
        <v>4</v>
      </c>
      <c r="D1365" s="72">
        <v>27.49164500247246</v>
      </c>
      <c r="F1365" t="e">
        <f>Tabela1[[#This Row],[Coluna4]]-(Tabela1[[#This Row],[Coluna4]]*desconto)</f>
        <v>#REF!</v>
      </c>
      <c r="I1365">
        <v>33.44</v>
      </c>
    </row>
    <row r="1366" spans="1:9" x14ac:dyDescent="0.25">
      <c r="A1366">
        <v>376199</v>
      </c>
      <c r="B1366" t="s">
        <v>1411</v>
      </c>
      <c r="C1366" t="s">
        <v>1</v>
      </c>
      <c r="D1366" s="72">
        <v>24290.315288368762</v>
      </c>
      <c r="F1366" t="e">
        <f>Tabela1[[#This Row],[Coluna4]]-(Tabela1[[#This Row],[Coluna4]]*desconto)</f>
        <v>#REF!</v>
      </c>
      <c r="I1366">
        <v>29546.000000000004</v>
      </c>
    </row>
    <row r="1367" spans="1:9" x14ac:dyDescent="0.25">
      <c r="A1367">
        <v>219790</v>
      </c>
      <c r="B1367" t="s">
        <v>1412</v>
      </c>
      <c r="C1367" t="s">
        <v>39</v>
      </c>
      <c r="D1367" s="72">
        <v>4.5216521385645496</v>
      </c>
      <c r="F1367" t="e">
        <f>Tabela1[[#This Row],[Coluna4]]-(Tabela1[[#This Row],[Coluna4]]*desconto)</f>
        <v>#REF!</v>
      </c>
      <c r="I1367">
        <v>5.5</v>
      </c>
    </row>
    <row r="1368" spans="1:9" x14ac:dyDescent="0.25">
      <c r="A1368">
        <v>219808</v>
      </c>
      <c r="B1368" t="s">
        <v>1413</v>
      </c>
      <c r="C1368" t="s">
        <v>39</v>
      </c>
      <c r="D1368" s="72">
        <v>1.7001412041002706</v>
      </c>
      <c r="F1368" t="e">
        <f>Tabela1[[#This Row],[Coluna4]]-(Tabela1[[#This Row],[Coluna4]]*desconto)</f>
        <v>#REF!</v>
      </c>
      <c r="I1368">
        <v>2.0680000000000001</v>
      </c>
    </row>
    <row r="1369" spans="1:9" x14ac:dyDescent="0.25">
      <c r="A1369">
        <v>219840</v>
      </c>
      <c r="B1369" t="s">
        <v>1414</v>
      </c>
      <c r="C1369" t="s">
        <v>39</v>
      </c>
      <c r="D1369" s="72">
        <v>3.4183690167547995</v>
      </c>
      <c r="F1369" t="e">
        <f>Tabela1[[#This Row],[Coluna4]]-(Tabela1[[#This Row],[Coluna4]]*desconto)</f>
        <v>#REF!</v>
      </c>
      <c r="I1369">
        <v>4.1580000000000004</v>
      </c>
    </row>
    <row r="1370" spans="1:9" x14ac:dyDescent="0.25">
      <c r="A1370">
        <v>294009</v>
      </c>
      <c r="B1370" t="s">
        <v>1415</v>
      </c>
      <c r="C1370" t="s">
        <v>4</v>
      </c>
      <c r="D1370" s="72">
        <v>31.45261227585501</v>
      </c>
      <c r="F1370" t="e">
        <f>Tabela1[[#This Row],[Coluna4]]-(Tabela1[[#This Row],[Coluna4]]*desconto)</f>
        <v>#REF!</v>
      </c>
      <c r="I1370">
        <v>38.258000000000003</v>
      </c>
    </row>
    <row r="1371" spans="1:9" x14ac:dyDescent="0.25">
      <c r="A1371">
        <v>207100</v>
      </c>
      <c r="B1371" t="s">
        <v>1416</v>
      </c>
      <c r="C1371" t="s">
        <v>4</v>
      </c>
      <c r="D1371" s="72">
        <v>13.564956415693649</v>
      </c>
      <c r="F1371" t="e">
        <f>Tabela1[[#This Row],[Coluna4]]-(Tabela1[[#This Row],[Coluna4]]*desconto)</f>
        <v>#REF!</v>
      </c>
      <c r="I1371">
        <v>16.5</v>
      </c>
    </row>
    <row r="1372" spans="1:9" x14ac:dyDescent="0.25">
      <c r="A1372">
        <v>1776</v>
      </c>
      <c r="B1372" t="s">
        <v>1417</v>
      </c>
      <c r="C1372" t="s">
        <v>39</v>
      </c>
      <c r="D1372" s="72">
        <v>13.564956415693649</v>
      </c>
      <c r="F1372" t="e">
        <f>Tabela1[[#This Row],[Coluna4]]-(Tabela1[[#This Row],[Coluna4]]*desconto)</f>
        <v>#REF!</v>
      </c>
      <c r="I1372">
        <v>16.5</v>
      </c>
    </row>
    <row r="1373" spans="1:9" x14ac:dyDescent="0.25">
      <c r="A1373">
        <v>1784</v>
      </c>
      <c r="B1373" t="s">
        <v>1418</v>
      </c>
      <c r="C1373" t="s">
        <v>39</v>
      </c>
      <c r="D1373" s="72">
        <v>13.564956415693649</v>
      </c>
      <c r="F1373" t="e">
        <f>Tabela1[[#This Row],[Coluna4]]-(Tabela1[[#This Row],[Coluna4]]*desconto)</f>
        <v>#REF!</v>
      </c>
      <c r="I1373">
        <v>16.5</v>
      </c>
    </row>
    <row r="1374" spans="1:9" x14ac:dyDescent="0.25">
      <c r="A1374">
        <v>220186</v>
      </c>
      <c r="B1374" t="s">
        <v>1419</v>
      </c>
      <c r="C1374" t="s">
        <v>168</v>
      </c>
      <c r="D1374" s="72">
        <v>4.1508766632022569</v>
      </c>
      <c r="F1374" t="e">
        <f>Tabela1[[#This Row],[Coluna4]]-(Tabela1[[#This Row],[Coluna4]]*desconto)</f>
        <v>#REF!</v>
      </c>
      <c r="I1374">
        <v>5.0490000000000004</v>
      </c>
    </row>
    <row r="1375" spans="1:9" x14ac:dyDescent="0.25">
      <c r="A1375">
        <v>1867</v>
      </c>
      <c r="B1375" t="s">
        <v>1420</v>
      </c>
      <c r="C1375" t="s">
        <v>4</v>
      </c>
      <c r="D1375" s="72">
        <v>13.564956415693649</v>
      </c>
      <c r="F1375" t="e">
        <f>Tabela1[[#This Row],[Coluna4]]-(Tabela1[[#This Row],[Coluna4]]*desconto)</f>
        <v>#REF!</v>
      </c>
      <c r="I1375">
        <v>16.5</v>
      </c>
    </row>
    <row r="1376" spans="1:9" x14ac:dyDescent="0.25">
      <c r="A1376">
        <v>260463</v>
      </c>
      <c r="B1376" t="s">
        <v>1421</v>
      </c>
      <c r="C1376" t="s">
        <v>4</v>
      </c>
      <c r="D1376" s="72">
        <v>90.433042771290999</v>
      </c>
      <c r="F1376" t="e">
        <f>Tabela1[[#This Row],[Coluna4]]-(Tabela1[[#This Row],[Coluna4]]*desconto)</f>
        <v>#REF!</v>
      </c>
      <c r="I1376">
        <v>110.00000000000001</v>
      </c>
    </row>
    <row r="1377" spans="1:9" x14ac:dyDescent="0.25">
      <c r="A1377">
        <v>207126</v>
      </c>
      <c r="B1377" t="s">
        <v>1422</v>
      </c>
      <c r="C1377" t="s">
        <v>4</v>
      </c>
      <c r="D1377" s="72">
        <v>44.031848525341587</v>
      </c>
      <c r="F1377" t="e">
        <f>Tabela1[[#This Row],[Coluna4]]-(Tabela1[[#This Row],[Coluna4]]*desconto)</f>
        <v>#REF!</v>
      </c>
      <c r="I1377">
        <v>53.559000000000005</v>
      </c>
    </row>
    <row r="1378" spans="1:9" x14ac:dyDescent="0.25">
      <c r="A1378">
        <v>207134</v>
      </c>
      <c r="B1378" t="s">
        <v>1423</v>
      </c>
      <c r="C1378" t="s">
        <v>4</v>
      </c>
      <c r="D1378" s="72">
        <v>37.737708748459731</v>
      </c>
      <c r="F1378" t="e">
        <f>Tabela1[[#This Row],[Coluna4]]-(Tabela1[[#This Row],[Coluna4]]*desconto)</f>
        <v>#REF!</v>
      </c>
      <c r="I1378">
        <v>45.902999999999999</v>
      </c>
    </row>
    <row r="1379" spans="1:9" x14ac:dyDescent="0.25">
      <c r="A1379">
        <v>400170</v>
      </c>
      <c r="B1379" t="s">
        <v>1424</v>
      </c>
      <c r="C1379" t="s">
        <v>4</v>
      </c>
      <c r="D1379" s="72">
        <v>94.412096653227806</v>
      </c>
      <c r="F1379" t="e">
        <f>Tabela1[[#This Row],[Coluna4]]-(Tabela1[[#This Row],[Coluna4]]*desconto)</f>
        <v>#REF!</v>
      </c>
      <c r="I1379">
        <v>114.84000000000002</v>
      </c>
    </row>
    <row r="1380" spans="1:9" x14ac:dyDescent="0.25">
      <c r="A1380">
        <v>400172</v>
      </c>
      <c r="B1380" t="s">
        <v>1425</v>
      </c>
      <c r="C1380" t="s">
        <v>4</v>
      </c>
      <c r="D1380" s="72">
        <v>126.96799205089258</v>
      </c>
      <c r="F1380" t="e">
        <f>Tabela1[[#This Row],[Coluna4]]-(Tabela1[[#This Row],[Coluna4]]*desconto)</f>
        <v>#REF!</v>
      </c>
      <c r="I1380">
        <v>154.44000000000003</v>
      </c>
    </row>
    <row r="1381" spans="1:9" x14ac:dyDescent="0.25">
      <c r="A1381">
        <v>354902</v>
      </c>
      <c r="B1381" t="s">
        <v>1426</v>
      </c>
      <c r="C1381" t="s">
        <v>4</v>
      </c>
      <c r="D1381" s="72">
        <v>252.95930723985521</v>
      </c>
      <c r="F1381" t="e">
        <f>Tabela1[[#This Row],[Coluna4]]-(Tabela1[[#This Row],[Coluna4]]*desconto)</f>
        <v>#REF!</v>
      </c>
      <c r="I1381">
        <v>307.69200000000006</v>
      </c>
    </row>
    <row r="1382" spans="1:9" x14ac:dyDescent="0.25">
      <c r="A1382">
        <v>354903</v>
      </c>
      <c r="B1382" t="s">
        <v>1427</v>
      </c>
      <c r="C1382" t="s">
        <v>4</v>
      </c>
      <c r="D1382" s="72">
        <v>219.75229393423712</v>
      </c>
      <c r="F1382" t="e">
        <f>Tabela1[[#This Row],[Coluna4]]-(Tabela1[[#This Row],[Coluna4]]*desconto)</f>
        <v>#REF!</v>
      </c>
      <c r="I1382">
        <v>267.3</v>
      </c>
    </row>
    <row r="1383" spans="1:9" x14ac:dyDescent="0.25">
      <c r="A1383">
        <v>237065</v>
      </c>
      <c r="B1383" t="s">
        <v>1428</v>
      </c>
      <c r="C1383" t="s">
        <v>4</v>
      </c>
      <c r="D1383" s="72">
        <v>87.267886274295805</v>
      </c>
      <c r="F1383" t="e">
        <f>Tabela1[[#This Row],[Coluna4]]-(Tabela1[[#This Row],[Coluna4]]*desconto)</f>
        <v>#REF!</v>
      </c>
      <c r="I1383">
        <v>106.15</v>
      </c>
    </row>
    <row r="1384" spans="1:9" x14ac:dyDescent="0.25">
      <c r="A1384">
        <v>237073</v>
      </c>
      <c r="B1384" t="s">
        <v>1429</v>
      </c>
      <c r="C1384" t="s">
        <v>4</v>
      </c>
      <c r="D1384" s="72">
        <v>92.241703626716813</v>
      </c>
      <c r="F1384" t="e">
        <f>Tabela1[[#This Row],[Coluna4]]-(Tabela1[[#This Row],[Coluna4]]*desconto)</f>
        <v>#REF!</v>
      </c>
      <c r="I1384">
        <v>112.2</v>
      </c>
    </row>
    <row r="1385" spans="1:9" x14ac:dyDescent="0.25">
      <c r="A1385">
        <v>237081</v>
      </c>
      <c r="B1385" t="s">
        <v>1430</v>
      </c>
      <c r="C1385" t="s">
        <v>4</v>
      </c>
      <c r="D1385" s="72">
        <v>105.51727430554234</v>
      </c>
      <c r="F1385" t="e">
        <f>Tabela1[[#This Row],[Coluna4]]-(Tabela1[[#This Row],[Coluna4]]*desconto)</f>
        <v>#REF!</v>
      </c>
      <c r="I1385">
        <v>128.34800000000001</v>
      </c>
    </row>
    <row r="1386" spans="1:9" x14ac:dyDescent="0.25">
      <c r="A1386">
        <v>237818</v>
      </c>
      <c r="B1386" t="s">
        <v>1431</v>
      </c>
      <c r="C1386" t="s">
        <v>4</v>
      </c>
      <c r="D1386" s="72">
        <v>102.551070502644</v>
      </c>
      <c r="F1386" t="e">
        <f>Tabela1[[#This Row],[Coluna4]]-(Tabela1[[#This Row],[Coluna4]]*desconto)</f>
        <v>#REF!</v>
      </c>
      <c r="I1386">
        <v>124.74000000000002</v>
      </c>
    </row>
    <row r="1387" spans="1:9" x14ac:dyDescent="0.25">
      <c r="A1387">
        <v>237826</v>
      </c>
      <c r="B1387" t="s">
        <v>1432</v>
      </c>
      <c r="C1387" t="s">
        <v>4</v>
      </c>
      <c r="D1387" s="72">
        <v>122.08460774124283</v>
      </c>
      <c r="F1387" t="e">
        <f>Tabela1[[#This Row],[Coluna4]]-(Tabela1[[#This Row],[Coluna4]]*desconto)</f>
        <v>#REF!</v>
      </c>
      <c r="I1387">
        <v>148.5</v>
      </c>
    </row>
    <row r="1388" spans="1:9" x14ac:dyDescent="0.25">
      <c r="A1388">
        <v>237834</v>
      </c>
      <c r="B1388" t="s">
        <v>1433</v>
      </c>
      <c r="C1388" t="s">
        <v>4</v>
      </c>
      <c r="D1388" s="72">
        <v>109.87614696711856</v>
      </c>
      <c r="F1388" t="e">
        <f>Tabela1[[#This Row],[Coluna4]]-(Tabela1[[#This Row],[Coluna4]]*desconto)</f>
        <v>#REF!</v>
      </c>
      <c r="I1388">
        <v>133.65</v>
      </c>
    </row>
    <row r="1389" spans="1:9" x14ac:dyDescent="0.25">
      <c r="A1389">
        <v>235002</v>
      </c>
      <c r="B1389" t="s">
        <v>1434</v>
      </c>
      <c r="C1389" t="s">
        <v>4</v>
      </c>
      <c r="D1389" s="72">
        <v>325.55895397664762</v>
      </c>
      <c r="F1389" t="e">
        <f>Tabela1[[#This Row],[Coluna4]]-(Tabela1[[#This Row],[Coluna4]]*desconto)</f>
        <v>#REF!</v>
      </c>
      <c r="I1389">
        <v>396.00000000000006</v>
      </c>
    </row>
    <row r="1390" spans="1:9" x14ac:dyDescent="0.25">
      <c r="A1390">
        <v>378469</v>
      </c>
      <c r="B1390" t="s">
        <v>1435</v>
      </c>
      <c r="C1390" t="s">
        <v>4</v>
      </c>
      <c r="D1390" s="72">
        <v>49.647740481438753</v>
      </c>
      <c r="F1390" t="e">
        <f>Tabela1[[#This Row],[Coluna4]]-(Tabela1[[#This Row],[Coluna4]]*desconto)</f>
        <v>#REF!</v>
      </c>
      <c r="I1390">
        <v>60.39</v>
      </c>
    </row>
    <row r="1391" spans="1:9" x14ac:dyDescent="0.25">
      <c r="A1391">
        <v>237172</v>
      </c>
      <c r="B1391" t="s">
        <v>1436</v>
      </c>
      <c r="C1391" t="s">
        <v>4</v>
      </c>
      <c r="D1391" s="72">
        <v>34.50924912152464</v>
      </c>
      <c r="F1391" t="e">
        <f>Tabela1[[#This Row],[Coluna4]]-(Tabela1[[#This Row],[Coluna4]]*desconto)</f>
        <v>#REF!</v>
      </c>
      <c r="I1391">
        <v>41.975999999999999</v>
      </c>
    </row>
    <row r="1392" spans="1:9" x14ac:dyDescent="0.25">
      <c r="A1392">
        <v>237776</v>
      </c>
      <c r="B1392" t="s">
        <v>1437</v>
      </c>
      <c r="C1392" t="s">
        <v>4</v>
      </c>
      <c r="D1392" s="72">
        <v>36.417386323998883</v>
      </c>
      <c r="F1392" t="e">
        <f>Tabela1[[#This Row],[Coluna4]]-(Tabela1[[#This Row],[Coluna4]]*desconto)</f>
        <v>#REF!</v>
      </c>
      <c r="I1392">
        <v>44.297000000000004</v>
      </c>
    </row>
    <row r="1393" spans="1:9" x14ac:dyDescent="0.25">
      <c r="A1393">
        <v>400552</v>
      </c>
      <c r="B1393" t="s">
        <v>1438</v>
      </c>
      <c r="C1393" t="s">
        <v>4</v>
      </c>
      <c r="D1393" s="72">
        <v>179.46437337962698</v>
      </c>
      <c r="F1393" t="e">
        <f>Tabela1[[#This Row],[Coluna4]]-(Tabela1[[#This Row],[Coluna4]]*desconto)</f>
        <v>#REF!</v>
      </c>
      <c r="I1393">
        <v>218.29500000000002</v>
      </c>
    </row>
    <row r="1394" spans="1:9" x14ac:dyDescent="0.25">
      <c r="A1394">
        <v>400553</v>
      </c>
      <c r="B1394" t="s">
        <v>1439</v>
      </c>
      <c r="C1394" t="s">
        <v>4</v>
      </c>
      <c r="D1394" s="72">
        <v>205.28300709083055</v>
      </c>
      <c r="F1394" t="e">
        <f>Tabela1[[#This Row],[Coluna4]]-(Tabela1[[#This Row],[Coluna4]]*desconto)</f>
        <v>#REF!</v>
      </c>
      <c r="I1394">
        <v>249.70000000000002</v>
      </c>
    </row>
    <row r="1395" spans="1:9" x14ac:dyDescent="0.25">
      <c r="A1395">
        <v>400521</v>
      </c>
      <c r="B1395" t="s">
        <v>1440</v>
      </c>
      <c r="C1395" t="s">
        <v>4</v>
      </c>
      <c r="D1395" s="72">
        <v>73.250764644745715</v>
      </c>
      <c r="F1395" t="e">
        <f>Tabela1[[#This Row],[Coluna4]]-(Tabela1[[#This Row],[Coluna4]]*desconto)</f>
        <v>#REF!</v>
      </c>
      <c r="I1395">
        <v>89.100000000000009</v>
      </c>
    </row>
    <row r="1396" spans="1:9" x14ac:dyDescent="0.25">
      <c r="A1396">
        <v>400522</v>
      </c>
      <c r="B1396" t="s">
        <v>1441</v>
      </c>
      <c r="C1396" t="s">
        <v>4</v>
      </c>
      <c r="D1396" s="72">
        <v>73.250764644745715</v>
      </c>
      <c r="F1396" t="e">
        <f>Tabela1[[#This Row],[Coluna4]]-(Tabela1[[#This Row],[Coluna4]]*desconto)</f>
        <v>#REF!</v>
      </c>
      <c r="I1396">
        <v>89.100000000000009</v>
      </c>
    </row>
    <row r="1397" spans="1:9" x14ac:dyDescent="0.25">
      <c r="A1397">
        <v>400544</v>
      </c>
      <c r="B1397" t="s">
        <v>1442</v>
      </c>
      <c r="C1397" t="s">
        <v>4</v>
      </c>
      <c r="D1397" s="72">
        <v>132.93657287379776</v>
      </c>
      <c r="F1397" t="e">
        <f>Tabela1[[#This Row],[Coluna4]]-(Tabela1[[#This Row],[Coluna4]]*desconto)</f>
        <v>#REF!</v>
      </c>
      <c r="I1397">
        <v>161.70000000000002</v>
      </c>
    </row>
    <row r="1398" spans="1:9" x14ac:dyDescent="0.25">
      <c r="A1398">
        <v>400032</v>
      </c>
      <c r="B1398" t="s">
        <v>1443</v>
      </c>
      <c r="C1398" t="s">
        <v>4</v>
      </c>
      <c r="D1398" s="72">
        <v>440.40891829618715</v>
      </c>
      <c r="F1398" t="e">
        <f>Tabela1[[#This Row],[Coluna4]]-(Tabela1[[#This Row],[Coluna4]]*desconto)</f>
        <v>#REF!</v>
      </c>
      <c r="I1398">
        <v>535.70000000000005</v>
      </c>
    </row>
    <row r="1399" spans="1:9" x14ac:dyDescent="0.25">
      <c r="A1399">
        <v>377203</v>
      </c>
      <c r="B1399" t="s">
        <v>1444</v>
      </c>
      <c r="C1399" t="s">
        <v>4</v>
      </c>
      <c r="D1399" s="72">
        <v>255.9255110427535</v>
      </c>
      <c r="F1399" t="e">
        <f>Tabela1[[#This Row],[Coluna4]]-(Tabela1[[#This Row],[Coluna4]]*desconto)</f>
        <v>#REF!</v>
      </c>
      <c r="I1399">
        <v>311.3</v>
      </c>
    </row>
    <row r="1400" spans="1:9" x14ac:dyDescent="0.25">
      <c r="A1400">
        <v>377204</v>
      </c>
      <c r="B1400" t="s">
        <v>1445</v>
      </c>
      <c r="C1400" t="s">
        <v>4</v>
      </c>
      <c r="D1400" s="72">
        <v>264.96881531988259</v>
      </c>
      <c r="F1400" t="e">
        <f>Tabela1[[#This Row],[Coluna4]]-(Tabela1[[#This Row],[Coluna4]]*desconto)</f>
        <v>#REF!</v>
      </c>
      <c r="I1400">
        <v>322.3</v>
      </c>
    </row>
    <row r="1401" spans="1:9" x14ac:dyDescent="0.25">
      <c r="A1401">
        <v>400524</v>
      </c>
      <c r="B1401" t="s">
        <v>1446</v>
      </c>
      <c r="C1401" t="s">
        <v>1</v>
      </c>
      <c r="D1401" s="72">
        <v>1603.3778483349893</v>
      </c>
      <c r="F1401" t="e">
        <f>Tabela1[[#This Row],[Coluna4]]-(Tabela1[[#This Row],[Coluna4]]*desconto)</f>
        <v>#REF!</v>
      </c>
      <c r="I1401">
        <v>1950.3000000000002</v>
      </c>
    </row>
    <row r="1402" spans="1:9" x14ac:dyDescent="0.25">
      <c r="A1402">
        <v>400525</v>
      </c>
      <c r="B1402" t="s">
        <v>1447</v>
      </c>
      <c r="C1402" t="s">
        <v>1</v>
      </c>
      <c r="D1402" s="72">
        <v>2278.912677836533</v>
      </c>
      <c r="F1402" t="e">
        <f>Tabela1[[#This Row],[Coluna4]]-(Tabela1[[#This Row],[Coluna4]]*desconto)</f>
        <v>#REF!</v>
      </c>
      <c r="I1402">
        <v>2772</v>
      </c>
    </row>
    <row r="1403" spans="1:9" x14ac:dyDescent="0.25">
      <c r="A1403">
        <v>377189</v>
      </c>
      <c r="B1403" t="s">
        <v>1448</v>
      </c>
      <c r="C1403" t="s">
        <v>4</v>
      </c>
      <c r="D1403" s="72">
        <v>37.719622139905475</v>
      </c>
      <c r="F1403" t="e">
        <f>Tabela1[[#This Row],[Coluna4]]-(Tabela1[[#This Row],[Coluna4]]*desconto)</f>
        <v>#REF!</v>
      </c>
      <c r="I1403">
        <v>45.881000000000007</v>
      </c>
    </row>
    <row r="1404" spans="1:9" x14ac:dyDescent="0.25">
      <c r="A1404" t="s">
        <v>1449</v>
      </c>
      <c r="B1404" t="s">
        <v>1450</v>
      </c>
      <c r="C1404" t="s">
        <v>4</v>
      </c>
      <c r="D1404" s="72">
        <v>0</v>
      </c>
      <c r="F1404" t="e">
        <f>Tabela1[[#This Row],[Coluna4]]-(Tabela1[[#This Row],[Coluna4]]*desconto)</f>
        <v>#REF!</v>
      </c>
      <c r="I1404">
        <v>0</v>
      </c>
    </row>
    <row r="1405" spans="1:9" x14ac:dyDescent="0.25">
      <c r="A1405">
        <v>400595</v>
      </c>
      <c r="B1405" t="s">
        <v>1451</v>
      </c>
      <c r="C1405" t="s">
        <v>4</v>
      </c>
      <c r="D1405" s="72">
        <v>45.2165213856455</v>
      </c>
      <c r="F1405" t="e">
        <f>Tabela1[[#This Row],[Coluna4]]-(Tabela1[[#This Row],[Coluna4]]*desconto)</f>
        <v>#REF!</v>
      </c>
      <c r="I1405">
        <v>55.000000000000007</v>
      </c>
    </row>
    <row r="1406" spans="1:9" x14ac:dyDescent="0.25">
      <c r="A1406">
        <v>237164</v>
      </c>
      <c r="B1406" t="s">
        <v>1452</v>
      </c>
      <c r="C1406" t="s">
        <v>4</v>
      </c>
      <c r="D1406" s="72">
        <v>40.369310293104306</v>
      </c>
      <c r="F1406" t="e">
        <f>Tabela1[[#This Row],[Coluna4]]-(Tabela1[[#This Row],[Coluna4]]*desconto)</f>
        <v>#REF!</v>
      </c>
      <c r="I1406">
        <v>49.104000000000006</v>
      </c>
    </row>
    <row r="1407" spans="1:9" x14ac:dyDescent="0.25">
      <c r="A1407">
        <v>237099</v>
      </c>
      <c r="B1407" t="s">
        <v>1453</v>
      </c>
      <c r="C1407" t="s">
        <v>4</v>
      </c>
      <c r="D1407" s="72">
        <v>26.270798925060035</v>
      </c>
      <c r="F1407" t="e">
        <f>Tabela1[[#This Row],[Coluna4]]-(Tabela1[[#This Row],[Coluna4]]*desconto)</f>
        <v>#REF!</v>
      </c>
      <c r="I1407">
        <v>31.955000000000002</v>
      </c>
    </row>
    <row r="1408" spans="1:9" x14ac:dyDescent="0.25">
      <c r="A1408">
        <v>231555</v>
      </c>
      <c r="B1408" t="s">
        <v>1454</v>
      </c>
      <c r="C1408" t="s">
        <v>4</v>
      </c>
      <c r="D1408" s="72">
        <v>17.299841082147964</v>
      </c>
      <c r="F1408" t="e">
        <f>Tabela1[[#This Row],[Coluna4]]-(Tabela1[[#This Row],[Coluna4]]*desconto)</f>
        <v>#REF!</v>
      </c>
      <c r="I1408">
        <v>21.042999999999999</v>
      </c>
    </row>
    <row r="1409" spans="1:9" x14ac:dyDescent="0.25">
      <c r="A1409">
        <v>400042</v>
      </c>
      <c r="B1409" t="s">
        <v>1455</v>
      </c>
      <c r="C1409" t="s">
        <v>4</v>
      </c>
      <c r="D1409" s="72">
        <v>172.85371795304559</v>
      </c>
      <c r="F1409" t="e">
        <f>Tabela1[[#This Row],[Coluna4]]-(Tabela1[[#This Row],[Coluna4]]*desconto)</f>
        <v>#REF!</v>
      </c>
      <c r="I1409">
        <v>210.25399999999999</v>
      </c>
    </row>
    <row r="1410" spans="1:9" x14ac:dyDescent="0.25">
      <c r="A1410">
        <v>400043</v>
      </c>
      <c r="B1410" t="s">
        <v>1456</v>
      </c>
      <c r="C1410" t="s">
        <v>4</v>
      </c>
      <c r="D1410" s="72">
        <v>170.91845083773998</v>
      </c>
      <c r="F1410" t="e">
        <f>Tabela1[[#This Row],[Coluna4]]-(Tabela1[[#This Row],[Coluna4]]*desconto)</f>
        <v>#REF!</v>
      </c>
      <c r="I1410">
        <v>207.9</v>
      </c>
    </row>
    <row r="1411" spans="1:9" x14ac:dyDescent="0.25">
      <c r="A1411">
        <v>299560</v>
      </c>
      <c r="B1411" t="s">
        <v>1457</v>
      </c>
      <c r="C1411" t="s">
        <v>4</v>
      </c>
      <c r="D1411" s="72">
        <v>93.14603405442972</v>
      </c>
      <c r="F1411" t="e">
        <f>Tabela1[[#This Row],[Coluna4]]-(Tabela1[[#This Row],[Coluna4]]*desconto)</f>
        <v>#REF!</v>
      </c>
      <c r="I1411">
        <v>113.30000000000001</v>
      </c>
    </row>
    <row r="1412" spans="1:9" x14ac:dyDescent="0.25">
      <c r="A1412">
        <v>299529</v>
      </c>
      <c r="B1412" t="s">
        <v>1458</v>
      </c>
      <c r="C1412" t="s">
        <v>4</v>
      </c>
      <c r="D1412" s="72">
        <v>188.10072896428528</v>
      </c>
      <c r="F1412" t="e">
        <f>Tabela1[[#This Row],[Coluna4]]-(Tabela1[[#This Row],[Coluna4]]*desconto)</f>
        <v>#REF!</v>
      </c>
      <c r="I1412">
        <v>228.8</v>
      </c>
    </row>
    <row r="1413" spans="1:9" x14ac:dyDescent="0.25">
      <c r="A1413">
        <v>297341</v>
      </c>
      <c r="B1413" t="s">
        <v>1459</v>
      </c>
      <c r="C1413" t="s">
        <v>1</v>
      </c>
      <c r="D1413" s="72">
        <v>237.29630423186754</v>
      </c>
      <c r="F1413" t="e">
        <f>Tabela1[[#This Row],[Coluna4]]-(Tabela1[[#This Row],[Coluna4]]*desconto)</f>
        <v>#REF!</v>
      </c>
      <c r="I1413">
        <v>288.64</v>
      </c>
    </row>
    <row r="1414" spans="1:9" x14ac:dyDescent="0.25">
      <c r="A1414">
        <v>400741</v>
      </c>
      <c r="B1414" t="s">
        <v>1460</v>
      </c>
      <c r="C1414" t="s">
        <v>4</v>
      </c>
      <c r="D1414" s="72">
        <v>71.622969874862463</v>
      </c>
      <c r="F1414" t="e">
        <f>Tabela1[[#This Row],[Coluna4]]-(Tabela1[[#This Row],[Coluna4]]*desconto)</f>
        <v>#REF!</v>
      </c>
      <c r="I1414">
        <v>87.12</v>
      </c>
    </row>
    <row r="1415" spans="1:9" x14ac:dyDescent="0.25">
      <c r="A1415">
        <v>297739</v>
      </c>
      <c r="B1415" t="s">
        <v>1461</v>
      </c>
      <c r="C1415" t="s">
        <v>4</v>
      </c>
      <c r="D1415" s="72">
        <v>992.88246319455823</v>
      </c>
      <c r="F1415" t="e">
        <f>Tabela1[[#This Row],[Coluna4]]-(Tabela1[[#This Row],[Coluna4]]*desconto)</f>
        <v>#REF!</v>
      </c>
      <c r="I1415">
        <v>1207.7120000000002</v>
      </c>
    </row>
    <row r="1416" spans="1:9" x14ac:dyDescent="0.25">
      <c r="A1416">
        <v>371891</v>
      </c>
      <c r="B1416" t="s">
        <v>1462</v>
      </c>
      <c r="C1416" t="s">
        <v>4</v>
      </c>
      <c r="D1416" s="72">
        <v>1150.3083040508213</v>
      </c>
      <c r="F1416" t="e">
        <f>Tabela1[[#This Row],[Coluna4]]-(Tabela1[[#This Row],[Coluna4]]*desconto)</f>
        <v>#REF!</v>
      </c>
      <c r="I1416">
        <v>1399.2</v>
      </c>
    </row>
    <row r="1417" spans="1:9" x14ac:dyDescent="0.25">
      <c r="A1417">
        <v>500877</v>
      </c>
      <c r="B1417" t="s">
        <v>1463</v>
      </c>
      <c r="C1417" t="s">
        <v>1</v>
      </c>
      <c r="D1417" s="72">
        <v>211.25158791373579</v>
      </c>
      <c r="F1417" t="e">
        <f>Tabela1[[#This Row],[Coluna4]]-(Tabela1[[#This Row],[Coluna4]]*desconto)</f>
        <v>#REF!</v>
      </c>
      <c r="I1417">
        <v>256.96000000000004</v>
      </c>
    </row>
    <row r="1418" spans="1:9" x14ac:dyDescent="0.25">
      <c r="A1418">
        <v>500510</v>
      </c>
      <c r="B1418" t="s">
        <v>1464</v>
      </c>
      <c r="C1418" t="s">
        <v>1465</v>
      </c>
      <c r="D1418" s="72">
        <v>622.1793342664821</v>
      </c>
      <c r="F1418" t="e">
        <f>Tabela1[[#This Row],[Coluna4]]-(Tabela1[[#This Row],[Coluna4]]*desconto)</f>
        <v>#REF!</v>
      </c>
      <c r="I1418">
        <v>756.80000000000007</v>
      </c>
    </row>
    <row r="1419" spans="1:9" x14ac:dyDescent="0.25">
      <c r="A1419">
        <v>500879</v>
      </c>
      <c r="B1419" t="s">
        <v>1466</v>
      </c>
      <c r="C1419" t="s">
        <v>4</v>
      </c>
      <c r="D1419" s="72">
        <v>1244.3586685329642</v>
      </c>
      <c r="F1419" t="e">
        <f>Tabela1[[#This Row],[Coluna4]]-(Tabela1[[#This Row],[Coluna4]]*desconto)</f>
        <v>#REF!</v>
      </c>
      <c r="I1419">
        <v>1513.6000000000001</v>
      </c>
    </row>
    <row r="1420" spans="1:9" x14ac:dyDescent="0.25">
      <c r="A1420">
        <v>299578</v>
      </c>
      <c r="B1420" t="s">
        <v>1467</v>
      </c>
      <c r="C1420" t="s">
        <v>4</v>
      </c>
      <c r="D1420" s="72">
        <v>638.45728196531445</v>
      </c>
      <c r="F1420" t="e">
        <f>Tabela1[[#This Row],[Coluna4]]-(Tabela1[[#This Row],[Coluna4]]*desconto)</f>
        <v>#REF!</v>
      </c>
      <c r="I1420">
        <v>776.6</v>
      </c>
    </row>
    <row r="1421" spans="1:9" x14ac:dyDescent="0.25">
      <c r="A1421">
        <v>299545</v>
      </c>
      <c r="B1421" t="s">
        <v>1468</v>
      </c>
      <c r="C1421" t="s">
        <v>1</v>
      </c>
      <c r="D1421" s="72">
        <v>1222.6547382678541</v>
      </c>
      <c r="F1421" t="e">
        <f>Tabela1[[#This Row],[Coluna4]]-(Tabela1[[#This Row],[Coluna4]]*desconto)</f>
        <v>#REF!</v>
      </c>
      <c r="I1421">
        <v>1487.2</v>
      </c>
    </row>
    <row r="1422" spans="1:9" x14ac:dyDescent="0.25">
      <c r="A1422">
        <v>379757</v>
      </c>
      <c r="B1422" t="s">
        <v>1469</v>
      </c>
      <c r="C1422" t="s">
        <v>1</v>
      </c>
      <c r="D1422" s="72">
        <v>3092.8100627781523</v>
      </c>
      <c r="F1422" t="e">
        <f>Tabela1[[#This Row],[Coluna4]]-(Tabela1[[#This Row],[Coluna4]]*desconto)</f>
        <v>#REF!</v>
      </c>
      <c r="I1422">
        <v>3762.0000000000005</v>
      </c>
    </row>
    <row r="1423" spans="1:9" x14ac:dyDescent="0.25">
      <c r="A1423">
        <v>299552</v>
      </c>
      <c r="B1423" t="s">
        <v>1470</v>
      </c>
      <c r="C1423" t="s">
        <v>1</v>
      </c>
      <c r="D1423" s="72">
        <v>3418.3690167547993</v>
      </c>
      <c r="F1423" t="e">
        <f>Tabela1[[#This Row],[Coluna4]]-(Tabela1[[#This Row],[Coluna4]]*desconto)</f>
        <v>#REF!</v>
      </c>
      <c r="I1423">
        <v>4158</v>
      </c>
    </row>
    <row r="1424" spans="1:9" x14ac:dyDescent="0.25">
      <c r="A1424">
        <v>400092</v>
      </c>
      <c r="B1424" t="s">
        <v>1471</v>
      </c>
      <c r="C1424" t="s">
        <v>4</v>
      </c>
      <c r="D1424" s="72">
        <v>188.10072896428528</v>
      </c>
      <c r="F1424" t="e">
        <f>Tabela1[[#This Row],[Coluna4]]-(Tabela1[[#This Row],[Coluna4]]*desconto)</f>
        <v>#REF!</v>
      </c>
      <c r="I1424">
        <v>228.8</v>
      </c>
    </row>
    <row r="1425" spans="1:9" x14ac:dyDescent="0.25">
      <c r="A1425">
        <v>400640</v>
      </c>
      <c r="B1425" t="s">
        <v>1472</v>
      </c>
      <c r="C1425" t="s">
        <v>4</v>
      </c>
      <c r="D1425" s="72">
        <v>2.8486408472956661</v>
      </c>
      <c r="F1425" t="e">
        <f>Tabela1[[#This Row],[Coluna4]]-(Tabela1[[#This Row],[Coluna4]]*desconto)</f>
        <v>#REF!</v>
      </c>
      <c r="I1425">
        <v>3.4650000000000003</v>
      </c>
    </row>
    <row r="1426" spans="1:9" x14ac:dyDescent="0.25">
      <c r="A1426">
        <v>500264</v>
      </c>
      <c r="B1426" t="s">
        <v>1473</v>
      </c>
      <c r="C1426" t="s">
        <v>4</v>
      </c>
      <c r="D1426" s="72">
        <v>3.7891444921170931</v>
      </c>
      <c r="F1426" t="e">
        <f>Tabela1[[#This Row],[Coluna4]]-(Tabela1[[#This Row],[Coluna4]]*desconto)</f>
        <v>#REF!</v>
      </c>
      <c r="I1426">
        <v>4.6090000000000009</v>
      </c>
    </row>
    <row r="1427" spans="1:9" x14ac:dyDescent="0.25">
      <c r="A1427">
        <v>400084</v>
      </c>
      <c r="B1427" t="s">
        <v>1474</v>
      </c>
      <c r="C1427" t="s">
        <v>4</v>
      </c>
      <c r="D1427" s="72">
        <v>2.4145622419934698</v>
      </c>
      <c r="F1427" t="e">
        <f>Tabela1[[#This Row],[Coluna4]]-(Tabela1[[#This Row],[Coluna4]]*desconto)</f>
        <v>#REF!</v>
      </c>
      <c r="I1427">
        <v>2.9370000000000003</v>
      </c>
    </row>
    <row r="1428" spans="1:9" x14ac:dyDescent="0.25">
      <c r="A1428">
        <v>400085</v>
      </c>
      <c r="B1428" t="s">
        <v>1475</v>
      </c>
      <c r="C1428" t="s">
        <v>4</v>
      </c>
      <c r="D1428" s="72">
        <v>4.1689632717565148</v>
      </c>
      <c r="F1428" t="e">
        <f>Tabela1[[#This Row],[Coluna4]]-(Tabela1[[#This Row],[Coluna4]]*desconto)</f>
        <v>#REF!</v>
      </c>
      <c r="I1428">
        <v>5.0710000000000006</v>
      </c>
    </row>
    <row r="1429" spans="1:9" x14ac:dyDescent="0.25">
      <c r="A1429">
        <v>400044</v>
      </c>
      <c r="B1429" t="s">
        <v>1476</v>
      </c>
      <c r="C1429" t="s">
        <v>4</v>
      </c>
      <c r="D1429" s="72">
        <v>10.698228959843725</v>
      </c>
      <c r="F1429" t="e">
        <f>Tabela1[[#This Row],[Coluna4]]-(Tabela1[[#This Row],[Coluna4]]*desconto)</f>
        <v>#REF!</v>
      </c>
      <c r="I1429">
        <v>13.013000000000002</v>
      </c>
    </row>
    <row r="1430" spans="1:9" x14ac:dyDescent="0.25">
      <c r="A1430">
        <v>376334</v>
      </c>
      <c r="B1430" t="s">
        <v>1477</v>
      </c>
      <c r="C1430" t="s">
        <v>4</v>
      </c>
      <c r="D1430" s="72">
        <v>39.00377134725781</v>
      </c>
      <c r="F1430" t="e">
        <f>Tabela1[[#This Row],[Coluna4]]-(Tabela1[[#This Row],[Coluna4]]*desconto)</f>
        <v>#REF!</v>
      </c>
      <c r="I1430">
        <v>47.443000000000005</v>
      </c>
    </row>
    <row r="1431" spans="1:9" x14ac:dyDescent="0.25">
      <c r="A1431">
        <v>376335</v>
      </c>
      <c r="B1431" t="s">
        <v>1478</v>
      </c>
      <c r="C1431" t="s">
        <v>4</v>
      </c>
      <c r="D1431" s="72">
        <v>53.454971582110105</v>
      </c>
      <c r="F1431" t="e">
        <f>Tabela1[[#This Row],[Coluna4]]-(Tabela1[[#This Row],[Coluna4]]*desconto)</f>
        <v>#REF!</v>
      </c>
      <c r="I1431">
        <v>65.021000000000001</v>
      </c>
    </row>
    <row r="1432" spans="1:9" x14ac:dyDescent="0.25">
      <c r="A1432">
        <v>376336</v>
      </c>
      <c r="B1432" t="s">
        <v>1479</v>
      </c>
      <c r="C1432" t="s">
        <v>4</v>
      </c>
      <c r="D1432" s="72">
        <v>50.036602565355302</v>
      </c>
      <c r="F1432" t="e">
        <f>Tabela1[[#This Row],[Coluna4]]-(Tabela1[[#This Row],[Coluna4]]*desconto)</f>
        <v>#REF!</v>
      </c>
      <c r="I1432">
        <v>60.863</v>
      </c>
    </row>
    <row r="1433" spans="1:9" x14ac:dyDescent="0.25">
      <c r="A1433">
        <v>376337</v>
      </c>
      <c r="B1433" t="s">
        <v>1480</v>
      </c>
      <c r="C1433" t="s">
        <v>4</v>
      </c>
      <c r="D1433" s="72">
        <v>54.974246700667791</v>
      </c>
      <c r="F1433" t="e">
        <f>Tabela1[[#This Row],[Coluna4]]-(Tabela1[[#This Row],[Coluna4]]*desconto)</f>
        <v>#REF!</v>
      </c>
      <c r="I1433">
        <v>66.869</v>
      </c>
    </row>
    <row r="1434" spans="1:9" x14ac:dyDescent="0.25">
      <c r="A1434">
        <v>400668</v>
      </c>
      <c r="B1434" t="s">
        <v>1481</v>
      </c>
      <c r="C1434" t="s">
        <v>4</v>
      </c>
      <c r="D1434" s="72">
        <v>768.7532099901905</v>
      </c>
      <c r="F1434" t="e">
        <f>Tabela1[[#This Row],[Coluna4]]-(Tabela1[[#This Row],[Coluna4]]*desconto)</f>
        <v>#REF!</v>
      </c>
      <c r="I1434">
        <v>935.08800000000008</v>
      </c>
    </row>
    <row r="1435" spans="1:9" x14ac:dyDescent="0.25">
      <c r="A1435">
        <v>225455</v>
      </c>
      <c r="B1435" t="s">
        <v>1482</v>
      </c>
      <c r="C1435" t="s">
        <v>4</v>
      </c>
      <c r="D1435" s="72">
        <v>361.732171085164</v>
      </c>
      <c r="F1435" t="e">
        <f>Tabela1[[#This Row],[Coluna4]]-(Tabela1[[#This Row],[Coluna4]]*desconto)</f>
        <v>#REF!</v>
      </c>
      <c r="I1435">
        <v>440.00000000000006</v>
      </c>
    </row>
    <row r="1436" spans="1:9" x14ac:dyDescent="0.25">
      <c r="A1436">
        <v>400304</v>
      </c>
      <c r="B1436" t="s">
        <v>1483</v>
      </c>
      <c r="C1436" t="s">
        <v>4</v>
      </c>
      <c r="D1436" s="72">
        <v>115.49203892321572</v>
      </c>
      <c r="F1436" t="e">
        <f>Tabela1[[#This Row],[Coluna4]]-(Tabela1[[#This Row],[Coluna4]]*desconto)</f>
        <v>#REF!</v>
      </c>
      <c r="I1436">
        <v>140.48099999999999</v>
      </c>
    </row>
    <row r="1437" spans="1:9" x14ac:dyDescent="0.25">
      <c r="A1437">
        <v>400008</v>
      </c>
      <c r="B1437" t="s">
        <v>1484</v>
      </c>
      <c r="C1437" t="s">
        <v>4</v>
      </c>
      <c r="D1437" s="72">
        <v>28.938573686813118</v>
      </c>
      <c r="F1437" t="e">
        <f>Tabela1[[#This Row],[Coluna4]]-(Tabela1[[#This Row],[Coluna4]]*desconto)</f>
        <v>#REF!</v>
      </c>
      <c r="I1437">
        <v>35.200000000000003</v>
      </c>
    </row>
    <row r="1438" spans="1:9" x14ac:dyDescent="0.25">
      <c r="A1438">
        <v>500353</v>
      </c>
      <c r="B1438" t="s">
        <v>1485</v>
      </c>
      <c r="C1438" t="s">
        <v>4</v>
      </c>
      <c r="D1438" s="72">
        <v>94.511573000276229</v>
      </c>
      <c r="F1438" t="e">
        <f>Tabela1[[#This Row],[Coluna4]]-(Tabela1[[#This Row],[Coluna4]]*desconto)</f>
        <v>#REF!</v>
      </c>
      <c r="I1438">
        <v>114.96100000000001</v>
      </c>
    </row>
    <row r="1439" spans="1:9" x14ac:dyDescent="0.25">
      <c r="A1439">
        <v>400411</v>
      </c>
      <c r="B1439" t="s">
        <v>1486</v>
      </c>
      <c r="C1439" t="s">
        <v>4</v>
      </c>
      <c r="D1439" s="72">
        <v>14.179901106538427</v>
      </c>
      <c r="F1439" t="e">
        <f>Tabela1[[#This Row],[Coluna4]]-(Tabela1[[#This Row],[Coluna4]]*desconto)</f>
        <v>#REF!</v>
      </c>
      <c r="I1439">
        <v>17.248000000000001</v>
      </c>
    </row>
    <row r="1440" spans="1:9" x14ac:dyDescent="0.25">
      <c r="A1440">
        <v>400661</v>
      </c>
      <c r="B1440" t="s">
        <v>1487</v>
      </c>
      <c r="C1440" t="s">
        <v>4</v>
      </c>
      <c r="D1440" s="72">
        <v>16.440727175820705</v>
      </c>
      <c r="F1440" t="e">
        <f>Tabela1[[#This Row],[Coluna4]]-(Tabela1[[#This Row],[Coluna4]]*desconto)</f>
        <v>#REF!</v>
      </c>
      <c r="I1440">
        <v>19.998000000000001</v>
      </c>
    </row>
    <row r="1441" spans="1:9" x14ac:dyDescent="0.25">
      <c r="A1441">
        <v>500031</v>
      </c>
      <c r="B1441" t="s">
        <v>1488</v>
      </c>
      <c r="C1441" t="s">
        <v>4</v>
      </c>
      <c r="D1441" s="72">
        <v>22.563044171437102</v>
      </c>
      <c r="F1441" t="e">
        <f>Tabela1[[#This Row],[Coluna4]]-(Tabela1[[#This Row],[Coluna4]]*desconto)</f>
        <v>#REF!</v>
      </c>
      <c r="I1441">
        <v>27.445</v>
      </c>
    </row>
    <row r="1442" spans="1:9" x14ac:dyDescent="0.25">
      <c r="A1442">
        <v>400565</v>
      </c>
      <c r="B1442" t="s">
        <v>1489</v>
      </c>
      <c r="C1442" t="s">
        <v>4</v>
      </c>
      <c r="D1442" s="72">
        <v>28.775794209824795</v>
      </c>
      <c r="F1442" t="e">
        <f>Tabela1[[#This Row],[Coluna4]]-(Tabela1[[#This Row],[Coluna4]]*desconto)</f>
        <v>#REF!</v>
      </c>
      <c r="I1442">
        <v>35.002000000000002</v>
      </c>
    </row>
    <row r="1443" spans="1:9" x14ac:dyDescent="0.25">
      <c r="A1443">
        <v>400564</v>
      </c>
      <c r="B1443" t="s">
        <v>1490</v>
      </c>
      <c r="C1443" t="s">
        <v>4</v>
      </c>
      <c r="D1443" s="72">
        <v>31.624435057120458</v>
      </c>
      <c r="F1443" t="e">
        <f>Tabela1[[#This Row],[Coluna4]]-(Tabela1[[#This Row],[Coluna4]]*desconto)</f>
        <v>#REF!</v>
      </c>
      <c r="I1443">
        <v>38.466999999999999</v>
      </c>
    </row>
    <row r="1444" spans="1:9" x14ac:dyDescent="0.25">
      <c r="A1444">
        <v>400746</v>
      </c>
      <c r="B1444" t="s">
        <v>1491</v>
      </c>
      <c r="C1444" t="s">
        <v>103</v>
      </c>
      <c r="D1444" s="72">
        <v>93.055601011658439</v>
      </c>
      <c r="F1444" t="e">
        <f>Tabela1[[#This Row],[Coluna4]]-(Tabela1[[#This Row],[Coluna4]]*desconto)</f>
        <v>#REF!</v>
      </c>
      <c r="I1444">
        <v>113.19000000000001</v>
      </c>
    </row>
    <row r="1445" spans="1:9" x14ac:dyDescent="0.25">
      <c r="A1445">
        <v>500176</v>
      </c>
      <c r="B1445" t="s">
        <v>1492</v>
      </c>
      <c r="C1445" t="s">
        <v>4</v>
      </c>
      <c r="D1445" s="72">
        <v>12.823405464969063</v>
      </c>
      <c r="F1445" t="e">
        <f>Tabela1[[#This Row],[Coluna4]]-(Tabela1[[#This Row],[Coluna4]]*desconto)</f>
        <v>#REF!</v>
      </c>
      <c r="I1445">
        <v>15.598000000000001</v>
      </c>
    </row>
    <row r="1446" spans="1:9" x14ac:dyDescent="0.25">
      <c r="A1446">
        <v>500304</v>
      </c>
      <c r="B1446" t="s">
        <v>1493</v>
      </c>
      <c r="C1446" t="s">
        <v>4</v>
      </c>
      <c r="D1446" s="72">
        <v>4.6753883112757446</v>
      </c>
      <c r="F1446" t="e">
        <f>Tabela1[[#This Row],[Coluna4]]-(Tabela1[[#This Row],[Coluna4]]*desconto)</f>
        <v>#REF!</v>
      </c>
      <c r="I1446">
        <v>5.6870000000000003</v>
      </c>
    </row>
    <row r="1447" spans="1:9" x14ac:dyDescent="0.25">
      <c r="A1447">
        <v>400014</v>
      </c>
      <c r="B1447" t="s">
        <v>1494</v>
      </c>
      <c r="C1447" t="s">
        <v>4</v>
      </c>
      <c r="D1447" s="72">
        <v>20.799599837396929</v>
      </c>
      <c r="F1447" t="e">
        <f>Tabela1[[#This Row],[Coluna4]]-(Tabela1[[#This Row],[Coluna4]]*desconto)</f>
        <v>#REF!</v>
      </c>
      <c r="I1447">
        <v>25.3</v>
      </c>
    </row>
    <row r="1448" spans="1:9" x14ac:dyDescent="0.25">
      <c r="A1448">
        <v>400015</v>
      </c>
      <c r="B1448" t="s">
        <v>1495</v>
      </c>
      <c r="C1448" t="s">
        <v>4</v>
      </c>
      <c r="D1448" s="72">
        <v>20.799599837396929</v>
      </c>
      <c r="F1448" t="e">
        <f>Tabela1[[#This Row],[Coluna4]]-(Tabela1[[#This Row],[Coluna4]]*desconto)</f>
        <v>#REF!</v>
      </c>
      <c r="I1448">
        <v>25.3</v>
      </c>
    </row>
    <row r="1449" spans="1:9" x14ac:dyDescent="0.25">
      <c r="A1449">
        <v>400016</v>
      </c>
      <c r="B1449" t="s">
        <v>1496</v>
      </c>
      <c r="C1449" t="s">
        <v>4</v>
      </c>
      <c r="D1449" s="72">
        <v>23.241291992221786</v>
      </c>
      <c r="F1449" t="e">
        <f>Tabela1[[#This Row],[Coluna4]]-(Tabela1[[#This Row],[Coluna4]]*desconto)</f>
        <v>#REF!</v>
      </c>
      <c r="I1449">
        <v>28.270000000000003</v>
      </c>
    </row>
    <row r="1450" spans="1:9" x14ac:dyDescent="0.25">
      <c r="A1450">
        <v>400017</v>
      </c>
      <c r="B1450" t="s">
        <v>1497</v>
      </c>
      <c r="C1450" t="s">
        <v>4</v>
      </c>
      <c r="D1450" s="72">
        <v>22.60826069282275</v>
      </c>
      <c r="F1450" t="e">
        <f>Tabela1[[#This Row],[Coluna4]]-(Tabela1[[#This Row],[Coluna4]]*desconto)</f>
        <v>#REF!</v>
      </c>
      <c r="I1450">
        <v>27.500000000000004</v>
      </c>
    </row>
    <row r="1451" spans="1:9" x14ac:dyDescent="0.25">
      <c r="A1451" t="s">
        <v>1498</v>
      </c>
      <c r="B1451" t="s">
        <v>1499</v>
      </c>
      <c r="C1451" t="s">
        <v>4</v>
      </c>
      <c r="D1451" s="72">
        <v>0</v>
      </c>
      <c r="F1451" t="e">
        <f>Tabela1[[#This Row],[Coluna4]]-(Tabela1[[#This Row],[Coluna4]]*desconto)</f>
        <v>#REF!</v>
      </c>
      <c r="I1451">
        <v>0</v>
      </c>
    </row>
    <row r="1452" spans="1:9" x14ac:dyDescent="0.25">
      <c r="A1452" t="s">
        <v>1500</v>
      </c>
      <c r="B1452" t="s">
        <v>1501</v>
      </c>
      <c r="C1452" t="s">
        <v>4</v>
      </c>
      <c r="D1452" s="72">
        <v>0</v>
      </c>
      <c r="F1452" t="e">
        <f>Tabela1[[#This Row],[Coluna4]]-(Tabela1[[#This Row],[Coluna4]]*desconto)</f>
        <v>#REF!</v>
      </c>
      <c r="I1452">
        <v>0</v>
      </c>
    </row>
    <row r="1453" spans="1:9" x14ac:dyDescent="0.25">
      <c r="A1453">
        <v>229773</v>
      </c>
      <c r="B1453" t="s">
        <v>1502</v>
      </c>
      <c r="C1453" t="s">
        <v>4</v>
      </c>
      <c r="D1453" s="72">
        <v>666.49152522441466</v>
      </c>
      <c r="F1453" t="e">
        <f>Tabela1[[#This Row],[Coluna4]]-(Tabela1[[#This Row],[Coluna4]]*desconto)</f>
        <v>#REF!</v>
      </c>
      <c r="I1453">
        <v>810.7</v>
      </c>
    </row>
    <row r="1454" spans="1:9" x14ac:dyDescent="0.25">
      <c r="A1454">
        <v>229781</v>
      </c>
      <c r="B1454" t="s">
        <v>1503</v>
      </c>
      <c r="C1454" t="s">
        <v>4</v>
      </c>
      <c r="D1454" s="72">
        <v>666.49152522441466</v>
      </c>
      <c r="F1454" t="e">
        <f>Tabela1[[#This Row],[Coluna4]]-(Tabela1[[#This Row],[Coluna4]]*desconto)</f>
        <v>#REF!</v>
      </c>
      <c r="I1454">
        <v>810.7</v>
      </c>
    </row>
    <row r="1455" spans="1:9" x14ac:dyDescent="0.25">
      <c r="A1455">
        <v>230995</v>
      </c>
      <c r="B1455" t="s">
        <v>1504</v>
      </c>
      <c r="C1455" t="s">
        <v>4</v>
      </c>
      <c r="D1455" s="72">
        <v>732.50764644745709</v>
      </c>
      <c r="F1455" t="e">
        <f>Tabela1[[#This Row],[Coluna4]]-(Tabela1[[#This Row],[Coluna4]]*desconto)</f>
        <v>#REF!</v>
      </c>
      <c r="I1455">
        <v>891.00000000000011</v>
      </c>
    </row>
    <row r="1456" spans="1:9" x14ac:dyDescent="0.25">
      <c r="A1456">
        <v>378868</v>
      </c>
      <c r="B1456" t="s">
        <v>1505</v>
      </c>
      <c r="C1456" t="s">
        <v>4</v>
      </c>
      <c r="D1456" s="72">
        <v>732.50764644745709</v>
      </c>
      <c r="F1456" t="e">
        <f>Tabela1[[#This Row],[Coluna4]]-(Tabela1[[#This Row],[Coluna4]]*desconto)</f>
        <v>#REF!</v>
      </c>
      <c r="I1456">
        <v>891.00000000000011</v>
      </c>
    </row>
    <row r="1457" spans="1:9" x14ac:dyDescent="0.25">
      <c r="A1457">
        <v>400674</v>
      </c>
      <c r="B1457" t="s">
        <v>1506</v>
      </c>
      <c r="C1457" t="s">
        <v>1</v>
      </c>
      <c r="D1457" s="72">
        <v>1130.4130346411373</v>
      </c>
      <c r="F1457" t="e">
        <f>Tabela1[[#This Row],[Coluna4]]-(Tabela1[[#This Row],[Coluna4]]*desconto)</f>
        <v>#REF!</v>
      </c>
      <c r="I1457">
        <v>1375</v>
      </c>
    </row>
    <row r="1458" spans="1:9" x14ac:dyDescent="0.25">
      <c r="A1458">
        <v>229856</v>
      </c>
      <c r="B1458" t="s">
        <v>1507</v>
      </c>
      <c r="C1458" t="s">
        <v>4</v>
      </c>
      <c r="D1458" s="72">
        <v>421.5988453997586</v>
      </c>
      <c r="F1458" t="e">
        <f>Tabela1[[#This Row],[Coluna4]]-(Tabela1[[#This Row],[Coluna4]]*desconto)</f>
        <v>#REF!</v>
      </c>
      <c r="I1458">
        <v>512.82000000000005</v>
      </c>
    </row>
    <row r="1459" spans="1:9" x14ac:dyDescent="0.25">
      <c r="A1459">
        <v>229807</v>
      </c>
      <c r="B1459" t="s">
        <v>1508</v>
      </c>
      <c r="C1459" t="s">
        <v>4</v>
      </c>
      <c r="D1459" s="72">
        <v>218.12449916435386</v>
      </c>
      <c r="F1459" t="e">
        <f>Tabela1[[#This Row],[Coluna4]]-(Tabela1[[#This Row],[Coluna4]]*desconto)</f>
        <v>#REF!</v>
      </c>
      <c r="I1459">
        <v>265.32</v>
      </c>
    </row>
    <row r="1460" spans="1:9" x14ac:dyDescent="0.25">
      <c r="A1460">
        <v>230649</v>
      </c>
      <c r="B1460" t="s">
        <v>1509</v>
      </c>
      <c r="C1460" t="s">
        <v>4</v>
      </c>
      <c r="D1460" s="72">
        <v>801.88787686159151</v>
      </c>
      <c r="F1460" t="e">
        <f>Tabela1[[#This Row],[Coluna4]]-(Tabela1[[#This Row],[Coluna4]]*desconto)</f>
        <v>#REF!</v>
      </c>
      <c r="I1460">
        <v>975.39200000000005</v>
      </c>
    </row>
    <row r="1461" spans="1:9" x14ac:dyDescent="0.25">
      <c r="A1461">
        <v>231399</v>
      </c>
      <c r="B1461" t="s">
        <v>1510</v>
      </c>
      <c r="C1461" t="s">
        <v>4</v>
      </c>
      <c r="D1461" s="72">
        <v>436.79159658533553</v>
      </c>
      <c r="F1461" t="e">
        <f>Tabela1[[#This Row],[Coluna4]]-(Tabela1[[#This Row],[Coluna4]]*desconto)</f>
        <v>#REF!</v>
      </c>
      <c r="I1461">
        <v>531.30000000000007</v>
      </c>
    </row>
    <row r="1462" spans="1:9" x14ac:dyDescent="0.25">
      <c r="A1462">
        <v>230664</v>
      </c>
      <c r="B1462" t="s">
        <v>1511</v>
      </c>
      <c r="C1462" t="s">
        <v>4</v>
      </c>
      <c r="D1462" s="72">
        <v>801.88787686159151</v>
      </c>
      <c r="F1462" t="e">
        <f>Tabela1[[#This Row],[Coluna4]]-(Tabela1[[#This Row],[Coluna4]]*desconto)</f>
        <v>#REF!</v>
      </c>
      <c r="I1462">
        <v>975.39200000000005</v>
      </c>
    </row>
    <row r="1463" spans="1:9" x14ac:dyDescent="0.25">
      <c r="A1463">
        <v>400080</v>
      </c>
      <c r="B1463" t="s">
        <v>1512</v>
      </c>
      <c r="C1463" t="s">
        <v>4</v>
      </c>
      <c r="D1463" s="72">
        <v>436.79159658533553</v>
      </c>
      <c r="F1463" t="e">
        <f>Tabela1[[#This Row],[Coluna4]]-(Tabela1[[#This Row],[Coluna4]]*desconto)</f>
        <v>#REF!</v>
      </c>
      <c r="I1463">
        <v>531.30000000000007</v>
      </c>
    </row>
    <row r="1464" spans="1:9" x14ac:dyDescent="0.25">
      <c r="A1464">
        <v>230631</v>
      </c>
      <c r="B1464" t="s">
        <v>1513</v>
      </c>
      <c r="C1464" t="s">
        <v>4</v>
      </c>
      <c r="D1464" s="72">
        <v>514.13897806762066</v>
      </c>
      <c r="F1464" t="e">
        <f>Tabela1[[#This Row],[Coluna4]]-(Tabela1[[#This Row],[Coluna4]]*desconto)</f>
        <v>#REF!</v>
      </c>
      <c r="I1464">
        <v>625.38300000000004</v>
      </c>
    </row>
    <row r="1465" spans="1:9" x14ac:dyDescent="0.25">
      <c r="A1465">
        <v>400801</v>
      </c>
      <c r="B1465" t="s">
        <v>1514</v>
      </c>
      <c r="C1465" t="s">
        <v>4</v>
      </c>
      <c r="D1465" s="72">
        <v>9.1789538412860363</v>
      </c>
      <c r="F1465" t="e">
        <f>Tabela1[[#This Row],[Coluna4]]-(Tabela1[[#This Row],[Coluna4]]*desconto)</f>
        <v>#REF!</v>
      </c>
      <c r="I1465">
        <v>11.165000000000001</v>
      </c>
    </row>
    <row r="1466" spans="1:9" x14ac:dyDescent="0.25">
      <c r="A1466">
        <v>400023</v>
      </c>
      <c r="B1466" t="s">
        <v>1515</v>
      </c>
      <c r="C1466" t="s">
        <v>4</v>
      </c>
      <c r="D1466" s="72">
        <v>0.33460225825377665</v>
      </c>
      <c r="F1466" t="e">
        <f>Tabela1[[#This Row],[Coluna4]]-(Tabela1[[#This Row],[Coluna4]]*desconto)</f>
        <v>#REF!</v>
      </c>
      <c r="I1466">
        <v>0.40700000000000003</v>
      </c>
    </row>
    <row r="1467" spans="1:9" x14ac:dyDescent="0.25">
      <c r="A1467">
        <v>400024</v>
      </c>
      <c r="B1467" t="s">
        <v>1516</v>
      </c>
      <c r="C1467" t="s">
        <v>4</v>
      </c>
      <c r="D1467" s="72">
        <v>1.8086608554258199</v>
      </c>
      <c r="F1467" t="e">
        <f>Tabela1[[#This Row],[Coluna4]]-(Tabela1[[#This Row],[Coluna4]]*desconto)</f>
        <v>#REF!</v>
      </c>
      <c r="I1467">
        <v>2.2000000000000002</v>
      </c>
    </row>
    <row r="1468" spans="1:9" x14ac:dyDescent="0.25">
      <c r="A1468">
        <v>400025</v>
      </c>
      <c r="B1468" t="s">
        <v>1517</v>
      </c>
      <c r="C1468" t="s">
        <v>4</v>
      </c>
      <c r="D1468" s="72">
        <v>3.4183690167547995</v>
      </c>
      <c r="F1468" t="e">
        <f>Tabela1[[#This Row],[Coluna4]]-(Tabela1[[#This Row],[Coluna4]]*desconto)</f>
        <v>#REF!</v>
      </c>
      <c r="I1468">
        <v>4.1580000000000004</v>
      </c>
    </row>
    <row r="1469" spans="1:9" x14ac:dyDescent="0.25">
      <c r="A1469">
        <v>400026</v>
      </c>
      <c r="B1469" t="s">
        <v>1518</v>
      </c>
      <c r="C1469" t="s">
        <v>4</v>
      </c>
      <c r="D1469" s="72">
        <v>4.8652977010954555</v>
      </c>
      <c r="F1469" t="e">
        <f>Tabela1[[#This Row],[Coluna4]]-(Tabela1[[#This Row],[Coluna4]]*desconto)</f>
        <v>#REF!</v>
      </c>
      <c r="I1469">
        <v>5.9180000000000001</v>
      </c>
    </row>
    <row r="1470" spans="1:9" x14ac:dyDescent="0.25">
      <c r="A1470">
        <v>400027</v>
      </c>
      <c r="B1470" t="s">
        <v>1519</v>
      </c>
      <c r="C1470" t="s">
        <v>4</v>
      </c>
      <c r="D1470" s="72">
        <v>2.6225582403674386</v>
      </c>
      <c r="F1470" t="e">
        <f>Tabela1[[#This Row],[Coluna4]]-(Tabela1[[#This Row],[Coluna4]]*desconto)</f>
        <v>#REF!</v>
      </c>
      <c r="I1470">
        <v>3.19</v>
      </c>
    </row>
    <row r="1471" spans="1:9" x14ac:dyDescent="0.25">
      <c r="A1471">
        <v>400028</v>
      </c>
      <c r="B1471" t="s">
        <v>1520</v>
      </c>
      <c r="C1471" t="s">
        <v>4</v>
      </c>
      <c r="D1471" s="72">
        <v>31.84147435977156</v>
      </c>
      <c r="F1471" t="e">
        <f>Tabela1[[#This Row],[Coluna4]]-(Tabela1[[#This Row],[Coluna4]]*desconto)</f>
        <v>#REF!</v>
      </c>
      <c r="I1471">
        <v>38.731000000000002</v>
      </c>
    </row>
    <row r="1472" spans="1:9" x14ac:dyDescent="0.25">
      <c r="A1472">
        <v>400105</v>
      </c>
      <c r="B1472" t="s">
        <v>1521</v>
      </c>
      <c r="C1472" t="s">
        <v>4</v>
      </c>
      <c r="D1472" s="72">
        <v>0.57877147373626237</v>
      </c>
      <c r="F1472" t="e">
        <f>Tabela1[[#This Row],[Coluna4]]-(Tabela1[[#This Row],[Coluna4]]*desconto)</f>
        <v>#REF!</v>
      </c>
      <c r="I1472">
        <v>0.70400000000000007</v>
      </c>
    </row>
    <row r="1473" spans="1:9" x14ac:dyDescent="0.25">
      <c r="A1473" t="s">
        <v>1522</v>
      </c>
      <c r="B1473" t="s">
        <v>1523</v>
      </c>
      <c r="C1473" t="s">
        <v>4</v>
      </c>
      <c r="D1473" s="72">
        <v>22.761996865533945</v>
      </c>
      <c r="F1473" t="e">
        <f>Tabela1[[#This Row],[Coluna4]]-(Tabela1[[#This Row],[Coluna4]]*desconto)</f>
        <v>#REF!</v>
      </c>
      <c r="I1473">
        <v>27.687000000000005</v>
      </c>
    </row>
    <row r="1474" spans="1:9" x14ac:dyDescent="0.25">
      <c r="A1474" t="s">
        <v>1524</v>
      </c>
      <c r="B1474" t="s">
        <v>1525</v>
      </c>
      <c r="C1474" t="s">
        <v>4</v>
      </c>
      <c r="D1474" s="72">
        <v>22.761996865533945</v>
      </c>
      <c r="F1474" t="e">
        <f>Tabela1[[#This Row],[Coluna4]]-(Tabela1[[#This Row],[Coluna4]]*desconto)</f>
        <v>#REF!</v>
      </c>
      <c r="I1474">
        <v>27.687000000000005</v>
      </c>
    </row>
    <row r="1475" spans="1:9" x14ac:dyDescent="0.25">
      <c r="A1475" t="s">
        <v>1526</v>
      </c>
      <c r="B1475" t="s">
        <v>1527</v>
      </c>
      <c r="C1475" t="s">
        <v>10</v>
      </c>
      <c r="D1475" s="72">
        <v>22.761996865533945</v>
      </c>
      <c r="F1475" t="e">
        <f>Tabela1[[#This Row],[Coluna4]]-(Tabela1[[#This Row],[Coluna4]]*desconto)</f>
        <v>#REF!</v>
      </c>
      <c r="I1475">
        <v>27.687000000000005</v>
      </c>
    </row>
    <row r="1476" spans="1:9" x14ac:dyDescent="0.25">
      <c r="A1476">
        <v>500645</v>
      </c>
      <c r="B1476" t="s">
        <v>1528</v>
      </c>
      <c r="C1476" t="s">
        <v>1</v>
      </c>
      <c r="D1476" s="72">
        <v>45.858595989321664</v>
      </c>
      <c r="F1476" t="e">
        <f>Tabela1[[#This Row],[Coluna4]]-(Tabela1[[#This Row],[Coluna4]]*desconto)</f>
        <v>#REF!</v>
      </c>
      <c r="I1476">
        <v>55.781000000000006</v>
      </c>
    </row>
    <row r="1477" spans="1:9" x14ac:dyDescent="0.25">
      <c r="A1477">
        <v>500253</v>
      </c>
      <c r="B1477" t="s">
        <v>1529</v>
      </c>
      <c r="C1477" t="s">
        <v>4</v>
      </c>
      <c r="D1477" s="72">
        <v>16.55829013142338</v>
      </c>
      <c r="F1477" t="e">
        <f>Tabela1[[#This Row],[Coluna4]]-(Tabela1[[#This Row],[Coluna4]]*desconto)</f>
        <v>#REF!</v>
      </c>
      <c r="I1477">
        <v>20.141000000000002</v>
      </c>
    </row>
    <row r="1478" spans="1:9" x14ac:dyDescent="0.25">
      <c r="A1478">
        <v>208389</v>
      </c>
      <c r="B1478" t="s">
        <v>1530</v>
      </c>
      <c r="C1478" t="s">
        <v>4</v>
      </c>
      <c r="D1478" s="72">
        <v>79.599164247290332</v>
      </c>
      <c r="F1478" t="e">
        <f>Tabela1[[#This Row],[Coluna4]]-(Tabela1[[#This Row],[Coluna4]]*desconto)</f>
        <v>#REF!</v>
      </c>
      <c r="I1478">
        <v>96.822000000000003</v>
      </c>
    </row>
    <row r="1479" spans="1:9" x14ac:dyDescent="0.25">
      <c r="A1479">
        <v>400936</v>
      </c>
      <c r="B1479" t="s">
        <v>1775</v>
      </c>
      <c r="C1479" t="s">
        <v>103</v>
      </c>
      <c r="D1479" s="72">
        <v>120945.15140232457</v>
      </c>
      <c r="F1479" t="e">
        <f>Tabela1[[#This Row],[Coluna4]]-(Tabela1[[#This Row],[Coluna4]]*desconto)</f>
        <v>#REF!</v>
      </c>
      <c r="I1479">
        <v>147114</v>
      </c>
    </row>
    <row r="1480" spans="1:9" x14ac:dyDescent="0.25">
      <c r="A1480">
        <v>400148</v>
      </c>
      <c r="B1480" t="s">
        <v>1531</v>
      </c>
      <c r="C1480" t="s">
        <v>4</v>
      </c>
      <c r="D1480" s="72">
        <v>26087.03898214877</v>
      </c>
      <c r="F1480" t="e">
        <f>Tabela1[[#This Row],[Coluna4]]-(Tabela1[[#This Row],[Coluna4]]*desconto)</f>
        <v>#REF!</v>
      </c>
      <c r="I1480">
        <v>31731.480000000003</v>
      </c>
    </row>
    <row r="1481" spans="1:9" x14ac:dyDescent="0.25">
      <c r="A1481">
        <v>400679</v>
      </c>
      <c r="B1481" t="s">
        <v>1532</v>
      </c>
      <c r="C1481" t="s">
        <v>4</v>
      </c>
      <c r="D1481" s="72">
        <v>26264.468612066044</v>
      </c>
      <c r="F1481" t="e">
        <f>Tabela1[[#This Row],[Coluna4]]-(Tabela1[[#This Row],[Coluna4]]*desconto)</f>
        <v>#REF!</v>
      </c>
      <c r="I1481">
        <v>31947.300000000003</v>
      </c>
    </row>
    <row r="1482" spans="1:9" x14ac:dyDescent="0.25">
      <c r="A1482">
        <v>400680</v>
      </c>
      <c r="B1482" t="s">
        <v>1533</v>
      </c>
      <c r="C1482" t="s">
        <v>4</v>
      </c>
      <c r="D1482" s="72">
        <v>26264.468612066044</v>
      </c>
      <c r="F1482" t="e">
        <f>Tabela1[[#This Row],[Coluna4]]-(Tabela1[[#This Row],[Coluna4]]*desconto)</f>
        <v>#REF!</v>
      </c>
      <c r="I1482">
        <v>31947.300000000003</v>
      </c>
    </row>
    <row r="1483" spans="1:9" x14ac:dyDescent="0.25">
      <c r="A1483">
        <v>400153</v>
      </c>
      <c r="B1483" t="s">
        <v>1534</v>
      </c>
      <c r="C1483" t="s">
        <v>4</v>
      </c>
      <c r="D1483" s="72">
        <v>31026.301868926865</v>
      </c>
      <c r="F1483" t="e">
        <f>Tabela1[[#This Row],[Coluna4]]-(Tabela1[[#This Row],[Coluna4]]*desconto)</f>
        <v>#REF!</v>
      </c>
      <c r="I1483">
        <v>37739.449000000001</v>
      </c>
    </row>
    <row r="1484" spans="1:9" x14ac:dyDescent="0.25">
      <c r="A1484">
        <v>400681</v>
      </c>
      <c r="B1484" t="s">
        <v>1535</v>
      </c>
      <c r="C1484" t="s">
        <v>4</v>
      </c>
      <c r="D1484" s="72">
        <v>42428.877625699068</v>
      </c>
      <c r="F1484" t="e">
        <f>Tabela1[[#This Row],[Coluna4]]-(Tabela1[[#This Row],[Coluna4]]*desconto)</f>
        <v>#REF!</v>
      </c>
      <c r="I1484">
        <v>51609.195</v>
      </c>
    </row>
    <row r="1485" spans="1:9" x14ac:dyDescent="0.25">
      <c r="A1485">
        <v>400682</v>
      </c>
      <c r="B1485" t="s">
        <v>1536</v>
      </c>
      <c r="C1485" t="s">
        <v>4</v>
      </c>
      <c r="D1485" s="72">
        <v>42428.877625699068</v>
      </c>
      <c r="F1485" t="e">
        <f>Tabela1[[#This Row],[Coluna4]]-(Tabela1[[#This Row],[Coluna4]]*desconto)</f>
        <v>#REF!</v>
      </c>
      <c r="I1485">
        <v>51609.195</v>
      </c>
    </row>
    <row r="1486" spans="1:9" x14ac:dyDescent="0.25">
      <c r="A1486">
        <v>400176</v>
      </c>
      <c r="B1486" t="s">
        <v>1537</v>
      </c>
      <c r="C1486" t="s">
        <v>4</v>
      </c>
      <c r="D1486" s="72">
        <v>36397.635747457636</v>
      </c>
      <c r="F1486" t="e">
        <f>Tabela1[[#This Row],[Coluna4]]-(Tabela1[[#This Row],[Coluna4]]*desconto)</f>
        <v>#REF!</v>
      </c>
      <c r="I1486">
        <v>44272.97600000001</v>
      </c>
    </row>
    <row r="1487" spans="1:9" x14ac:dyDescent="0.25">
      <c r="A1487">
        <v>400177</v>
      </c>
      <c r="B1487" t="s">
        <v>1538</v>
      </c>
      <c r="C1487" t="s">
        <v>4</v>
      </c>
      <c r="D1487" s="72">
        <v>36143.229511533435</v>
      </c>
      <c r="F1487" t="e">
        <f>Tabela1[[#This Row],[Coluna4]]-(Tabela1[[#This Row],[Coluna4]]*desconto)</f>
        <v>#REF!</v>
      </c>
      <c r="I1487">
        <v>43963.523999999998</v>
      </c>
    </row>
    <row r="1488" spans="1:9" x14ac:dyDescent="0.25">
      <c r="A1488">
        <v>400683</v>
      </c>
      <c r="B1488" t="s">
        <v>1539</v>
      </c>
      <c r="C1488" t="s">
        <v>4</v>
      </c>
      <c r="D1488" s="72">
        <v>36143.229511533435</v>
      </c>
      <c r="F1488" t="e">
        <f>Tabela1[[#This Row],[Coluna4]]-(Tabela1[[#This Row],[Coluna4]]*desconto)</f>
        <v>#REF!</v>
      </c>
      <c r="I1488">
        <v>43963.523999999998</v>
      </c>
    </row>
    <row r="1489" spans="1:9" x14ac:dyDescent="0.25">
      <c r="A1489">
        <v>400900</v>
      </c>
      <c r="B1489" t="s">
        <v>1540</v>
      </c>
      <c r="C1489" t="s">
        <v>4</v>
      </c>
      <c r="D1489" s="72">
        <v>39456.750458499206</v>
      </c>
      <c r="F1489" t="e">
        <f>Tabela1[[#This Row],[Coluna4]]-(Tabela1[[#This Row],[Coluna4]]*desconto)</f>
        <v>#REF!</v>
      </c>
      <c r="I1489">
        <v>47993.990000000005</v>
      </c>
    </row>
    <row r="1490" spans="1:9" x14ac:dyDescent="0.25">
      <c r="A1490">
        <v>400684</v>
      </c>
      <c r="B1490" t="s">
        <v>1541</v>
      </c>
      <c r="C1490" t="s">
        <v>4</v>
      </c>
      <c r="D1490" s="72">
        <v>41391.520192069584</v>
      </c>
      <c r="F1490" t="e">
        <f>Tabela1[[#This Row],[Coluna4]]-(Tabela1[[#This Row],[Coluna4]]*desconto)</f>
        <v>#REF!</v>
      </c>
      <c r="I1490">
        <v>50347.385000000002</v>
      </c>
    </row>
    <row r="1491" spans="1:9" x14ac:dyDescent="0.25">
      <c r="A1491">
        <v>400685</v>
      </c>
      <c r="B1491" t="s">
        <v>1542</v>
      </c>
      <c r="C1491" t="s">
        <v>4</v>
      </c>
      <c r="D1491" s="72">
        <v>41391.520192069584</v>
      </c>
      <c r="F1491" t="e">
        <f>Tabela1[[#This Row],[Coluna4]]-(Tabela1[[#This Row],[Coluna4]]*desconto)</f>
        <v>#REF!</v>
      </c>
      <c r="I1491">
        <v>50347.385000000002</v>
      </c>
    </row>
    <row r="1492" spans="1:9" x14ac:dyDescent="0.25">
      <c r="A1492">
        <v>400514</v>
      </c>
      <c r="B1492" t="s">
        <v>1543</v>
      </c>
      <c r="C1492" t="s">
        <v>4</v>
      </c>
      <c r="D1492" s="72">
        <v>47180.52812194384</v>
      </c>
      <c r="F1492" t="e">
        <f>Tabela1[[#This Row],[Coluna4]]-(Tabela1[[#This Row],[Coluna4]]*desconto)</f>
        <v>#REF!</v>
      </c>
      <c r="I1492">
        <v>57388.958000000006</v>
      </c>
    </row>
    <row r="1493" spans="1:9" x14ac:dyDescent="0.25">
      <c r="A1493">
        <v>400686</v>
      </c>
      <c r="B1493" t="s">
        <v>1544</v>
      </c>
      <c r="C1493" t="s">
        <v>4</v>
      </c>
      <c r="D1493" s="72">
        <v>47339.898273219689</v>
      </c>
      <c r="F1493" t="e">
        <f>Tabela1[[#This Row],[Coluna4]]-(Tabela1[[#This Row],[Coluna4]]*desconto)</f>
        <v>#REF!</v>
      </c>
      <c r="I1493">
        <v>57582.811000000009</v>
      </c>
    </row>
    <row r="1494" spans="1:9" x14ac:dyDescent="0.25">
      <c r="A1494">
        <v>400687</v>
      </c>
      <c r="B1494" t="s">
        <v>1545</v>
      </c>
      <c r="C1494" t="s">
        <v>4</v>
      </c>
      <c r="D1494" s="72">
        <v>47339.898273219689</v>
      </c>
      <c r="F1494" t="e">
        <f>Tabela1[[#This Row],[Coluna4]]-(Tabela1[[#This Row],[Coluna4]]*desconto)</f>
        <v>#REF!</v>
      </c>
      <c r="I1494">
        <v>57582.811000000009</v>
      </c>
    </row>
    <row r="1495" spans="1:9" x14ac:dyDescent="0.25">
      <c r="A1495">
        <v>400045</v>
      </c>
      <c r="B1495" t="s">
        <v>1546</v>
      </c>
      <c r="C1495" t="s">
        <v>4</v>
      </c>
      <c r="D1495" s="72">
        <v>61466.651880521436</v>
      </c>
      <c r="F1495" t="e">
        <f>Tabela1[[#This Row],[Coluna4]]-(Tabela1[[#This Row],[Coluna4]]*desconto)</f>
        <v>#REF!</v>
      </c>
      <c r="I1495">
        <v>74766.164000000019</v>
      </c>
    </row>
    <row r="1496" spans="1:9" x14ac:dyDescent="0.25">
      <c r="A1496">
        <v>400515</v>
      </c>
      <c r="B1496" t="s">
        <v>1547</v>
      </c>
      <c r="C1496" t="s">
        <v>4</v>
      </c>
      <c r="D1496" s="72">
        <v>60640.500818284301</v>
      </c>
      <c r="F1496" t="e">
        <f>Tabela1[[#This Row],[Coluna4]]-(Tabela1[[#This Row],[Coluna4]]*desconto)</f>
        <v>#REF!</v>
      </c>
      <c r="I1496">
        <v>73761.259000000005</v>
      </c>
    </row>
    <row r="1497" spans="1:9" x14ac:dyDescent="0.25">
      <c r="A1497">
        <v>400688</v>
      </c>
      <c r="B1497" t="s">
        <v>1548</v>
      </c>
      <c r="C1497" t="s">
        <v>4</v>
      </c>
      <c r="D1497" s="72">
        <v>60640.500818284301</v>
      </c>
      <c r="F1497" t="e">
        <f>Tabela1[[#This Row],[Coluna4]]-(Tabela1[[#This Row],[Coluna4]]*desconto)</f>
        <v>#REF!</v>
      </c>
      <c r="I1497">
        <v>73761.259000000005</v>
      </c>
    </row>
    <row r="1498" spans="1:9" x14ac:dyDescent="0.25">
      <c r="A1498">
        <v>400221</v>
      </c>
      <c r="B1498" t="s">
        <v>1549</v>
      </c>
      <c r="C1498" t="s">
        <v>4</v>
      </c>
      <c r="D1498" s="72">
        <v>83154.620713582131</v>
      </c>
      <c r="F1498" t="e">
        <f>Tabela1[[#This Row],[Coluna4]]-(Tabela1[[#This Row],[Coluna4]]*desconto)</f>
        <v>#REF!</v>
      </c>
      <c r="I1498">
        <v>101146.74900000001</v>
      </c>
    </row>
    <row r="1499" spans="1:9" x14ac:dyDescent="0.25">
      <c r="A1499">
        <v>400689</v>
      </c>
      <c r="B1499" t="s">
        <v>1550</v>
      </c>
      <c r="C1499" t="s">
        <v>4</v>
      </c>
      <c r="D1499" s="72">
        <v>82671.382706229459</v>
      </c>
      <c r="F1499" t="e">
        <f>Tabela1[[#This Row],[Coluna4]]-(Tabela1[[#This Row],[Coluna4]]*desconto)</f>
        <v>#REF!</v>
      </c>
      <c r="I1499">
        <v>100558.95300000001</v>
      </c>
    </row>
    <row r="1500" spans="1:9" x14ac:dyDescent="0.25">
      <c r="A1500">
        <v>400690</v>
      </c>
      <c r="B1500" t="s">
        <v>1551</v>
      </c>
      <c r="C1500" t="s">
        <v>4</v>
      </c>
      <c r="D1500" s="72">
        <v>82671.382706229459</v>
      </c>
      <c r="F1500" t="e">
        <f>Tabela1[[#This Row],[Coluna4]]-(Tabela1[[#This Row],[Coluna4]]*desconto)</f>
        <v>#REF!</v>
      </c>
      <c r="I1500">
        <v>100558.95300000001</v>
      </c>
    </row>
    <row r="1501" spans="1:9" x14ac:dyDescent="0.25">
      <c r="A1501">
        <v>246017</v>
      </c>
      <c r="B1501" t="s">
        <v>1552</v>
      </c>
      <c r="C1501" t="s">
        <v>4</v>
      </c>
      <c r="D1501" s="72">
        <v>122084.60774124283</v>
      </c>
      <c r="F1501" t="e">
        <f>Tabela1[[#This Row],[Coluna4]]-(Tabela1[[#This Row],[Coluna4]]*desconto)</f>
        <v>#REF!</v>
      </c>
      <c r="I1501">
        <v>148500</v>
      </c>
    </row>
    <row r="1502" spans="1:9" x14ac:dyDescent="0.25">
      <c r="A1502">
        <v>246025</v>
      </c>
      <c r="B1502" t="s">
        <v>1553</v>
      </c>
      <c r="C1502" t="s">
        <v>4</v>
      </c>
      <c r="D1502" s="72">
        <v>113945.63389182664</v>
      </c>
      <c r="F1502" t="e">
        <f>Tabela1[[#This Row],[Coluna4]]-(Tabela1[[#This Row],[Coluna4]]*desconto)</f>
        <v>#REF!</v>
      </c>
      <c r="I1502">
        <v>138600</v>
      </c>
    </row>
    <row r="1503" spans="1:9" x14ac:dyDescent="0.25">
      <c r="A1503">
        <v>253872</v>
      </c>
      <c r="B1503" t="s">
        <v>1554</v>
      </c>
      <c r="C1503" t="s">
        <v>4</v>
      </c>
      <c r="D1503" s="72">
        <v>138362.5554400752</v>
      </c>
      <c r="F1503" t="e">
        <f>Tabela1[[#This Row],[Coluna4]]-(Tabela1[[#This Row],[Coluna4]]*desconto)</f>
        <v>#REF!</v>
      </c>
      <c r="I1503">
        <v>168300</v>
      </c>
    </row>
    <row r="1504" spans="1:9" x14ac:dyDescent="0.25">
      <c r="A1504">
        <v>352703</v>
      </c>
      <c r="B1504" t="s">
        <v>1555</v>
      </c>
      <c r="C1504" t="s">
        <v>4</v>
      </c>
      <c r="D1504" s="72">
        <v>37032.331014843658</v>
      </c>
      <c r="F1504" t="e">
        <f>Tabela1[[#This Row],[Coluna4]]-(Tabela1[[#This Row],[Coluna4]]*desconto)</f>
        <v>#REF!</v>
      </c>
      <c r="I1504">
        <v>45045</v>
      </c>
    </row>
    <row r="1505" spans="1:9" x14ac:dyDescent="0.25">
      <c r="A1505">
        <v>352704</v>
      </c>
      <c r="B1505" t="s">
        <v>1556</v>
      </c>
      <c r="C1505" t="s">
        <v>4</v>
      </c>
      <c r="D1505" s="72">
        <v>41834.32558599922</v>
      </c>
      <c r="F1505" t="e">
        <f>Tabela1[[#This Row],[Coluna4]]-(Tabela1[[#This Row],[Coluna4]]*desconto)</f>
        <v>#REF!</v>
      </c>
      <c r="I1505">
        <v>50886.000000000007</v>
      </c>
    </row>
    <row r="1506" spans="1:9" x14ac:dyDescent="0.25">
      <c r="A1506">
        <v>376946</v>
      </c>
      <c r="B1506" t="s">
        <v>1557</v>
      </c>
      <c r="C1506" t="s">
        <v>4</v>
      </c>
      <c r="D1506" s="72">
        <v>50461.637866380377</v>
      </c>
      <c r="F1506" t="e">
        <f>Tabela1[[#This Row],[Coluna4]]-(Tabela1[[#This Row],[Coluna4]]*desconto)</f>
        <v>#REF!</v>
      </c>
      <c r="I1506">
        <v>61380.000000000007</v>
      </c>
    </row>
    <row r="1507" spans="1:9" x14ac:dyDescent="0.25">
      <c r="A1507">
        <v>376948</v>
      </c>
      <c r="B1507" t="s">
        <v>1558</v>
      </c>
      <c r="C1507" t="s">
        <v>4</v>
      </c>
      <c r="D1507" s="72">
        <v>64949.011318341189</v>
      </c>
      <c r="F1507" t="e">
        <f>Tabela1[[#This Row],[Coluna4]]-(Tabela1[[#This Row],[Coluna4]]*desconto)</f>
        <v>#REF!</v>
      </c>
      <c r="I1507">
        <v>79002</v>
      </c>
    </row>
    <row r="1508" spans="1:9" x14ac:dyDescent="0.25">
      <c r="A1508">
        <v>376693</v>
      </c>
      <c r="B1508" t="s">
        <v>1559</v>
      </c>
      <c r="C1508" t="s">
        <v>4</v>
      </c>
      <c r="D1508" s="72">
        <v>97667.686192994282</v>
      </c>
      <c r="F1508" t="e">
        <f>Tabela1[[#This Row],[Coluna4]]-(Tabela1[[#This Row],[Coluna4]]*desconto)</f>
        <v>#REF!</v>
      </c>
      <c r="I1508">
        <v>118800.00000000001</v>
      </c>
    </row>
    <row r="1509" spans="1:9" x14ac:dyDescent="0.25">
      <c r="A1509">
        <v>247106</v>
      </c>
      <c r="B1509" t="s">
        <v>1560</v>
      </c>
      <c r="C1509" t="s">
        <v>4</v>
      </c>
      <c r="D1509" s="72">
        <v>5920.0815820669623</v>
      </c>
      <c r="F1509" t="e">
        <f>Tabela1[[#This Row],[Coluna4]]-(Tabela1[[#This Row],[Coluna4]]*desconto)</f>
        <v>#REF!</v>
      </c>
      <c r="I1509">
        <v>7201.0070000000005</v>
      </c>
    </row>
    <row r="1510" spans="1:9" x14ac:dyDescent="0.25">
      <c r="A1510">
        <v>247114</v>
      </c>
      <c r="B1510" t="s">
        <v>1561</v>
      </c>
      <c r="C1510" t="s">
        <v>4</v>
      </c>
      <c r="D1510" s="72">
        <v>16115.168221844055</v>
      </c>
      <c r="F1510" t="e">
        <f>Tabela1[[#This Row],[Coluna4]]-(Tabela1[[#This Row],[Coluna4]]*desconto)</f>
        <v>#REF!</v>
      </c>
      <c r="I1510">
        <v>19602</v>
      </c>
    </row>
    <row r="1511" spans="1:9" x14ac:dyDescent="0.25">
      <c r="A1511">
        <v>248260</v>
      </c>
      <c r="B1511" t="s">
        <v>1562</v>
      </c>
      <c r="C1511" t="s">
        <v>4</v>
      </c>
      <c r="D1511" s="72">
        <v>24091.362594271923</v>
      </c>
      <c r="F1511" t="e">
        <f>Tabela1[[#This Row],[Coluna4]]-(Tabela1[[#This Row],[Coluna4]]*desconto)</f>
        <v>#REF!</v>
      </c>
      <c r="I1511">
        <v>29304.000000000004</v>
      </c>
    </row>
    <row r="1512" spans="1:9" x14ac:dyDescent="0.25">
      <c r="A1512">
        <v>245779</v>
      </c>
      <c r="B1512" t="s">
        <v>1563</v>
      </c>
      <c r="C1512" t="s">
        <v>4</v>
      </c>
      <c r="D1512" s="72">
        <v>2681.3397181687783</v>
      </c>
      <c r="F1512" t="e">
        <f>Tabela1[[#This Row],[Coluna4]]-(Tabela1[[#This Row],[Coluna4]]*desconto)</f>
        <v>#REF!</v>
      </c>
      <c r="I1512">
        <v>3261.5000000000005</v>
      </c>
    </row>
    <row r="1513" spans="1:9" x14ac:dyDescent="0.25">
      <c r="A1513">
        <v>245787</v>
      </c>
      <c r="B1513" t="s">
        <v>1564</v>
      </c>
      <c r="C1513" t="s">
        <v>4</v>
      </c>
      <c r="D1513" s="72">
        <v>3418.3690167547993</v>
      </c>
      <c r="F1513" t="e">
        <f>Tabela1[[#This Row],[Coluna4]]-(Tabela1[[#This Row],[Coluna4]]*desconto)</f>
        <v>#REF!</v>
      </c>
      <c r="I1513">
        <v>4158</v>
      </c>
    </row>
    <row r="1514" spans="1:9" x14ac:dyDescent="0.25">
      <c r="A1514">
        <v>245795</v>
      </c>
      <c r="B1514" t="s">
        <v>1565</v>
      </c>
      <c r="C1514" t="s">
        <v>4</v>
      </c>
      <c r="D1514" s="72">
        <v>5046.1637866380379</v>
      </c>
      <c r="F1514" t="e">
        <f>Tabela1[[#This Row],[Coluna4]]-(Tabela1[[#This Row],[Coluna4]]*desconto)</f>
        <v>#REF!</v>
      </c>
      <c r="I1514">
        <v>6138.0000000000009</v>
      </c>
    </row>
    <row r="1515" spans="1:9" x14ac:dyDescent="0.25">
      <c r="A1515">
        <v>245803</v>
      </c>
      <c r="B1515" t="s">
        <v>1566</v>
      </c>
      <c r="C1515" t="s">
        <v>4</v>
      </c>
      <c r="D1515" s="72">
        <v>6221.4316104937361</v>
      </c>
      <c r="F1515" t="e">
        <f>Tabela1[[#This Row],[Coluna4]]-(Tabela1[[#This Row],[Coluna4]]*desconto)</f>
        <v>#REF!</v>
      </c>
      <c r="I1515">
        <v>7567.5600000000013</v>
      </c>
    </row>
    <row r="1516" spans="1:9" x14ac:dyDescent="0.25">
      <c r="A1516">
        <v>245894</v>
      </c>
      <c r="B1516" t="s">
        <v>1567</v>
      </c>
      <c r="C1516" t="s">
        <v>4</v>
      </c>
      <c r="D1516" s="72">
        <v>3581.1484937431233</v>
      </c>
      <c r="F1516" t="e">
        <f>Tabela1[[#This Row],[Coluna4]]-(Tabela1[[#This Row],[Coluna4]]*desconto)</f>
        <v>#REF!</v>
      </c>
      <c r="I1516">
        <v>4356</v>
      </c>
    </row>
    <row r="1517" spans="1:9" x14ac:dyDescent="0.25">
      <c r="A1517">
        <v>245829</v>
      </c>
      <c r="B1517" t="s">
        <v>1568</v>
      </c>
      <c r="C1517" t="s">
        <v>4</v>
      </c>
      <c r="D1517" s="72">
        <v>7113.4631443897497</v>
      </c>
      <c r="F1517" t="e">
        <f>Tabela1[[#This Row],[Coluna4]]-(Tabela1[[#This Row],[Coluna4]]*desconto)</f>
        <v>#REF!</v>
      </c>
      <c r="I1517">
        <v>8652.6</v>
      </c>
    </row>
    <row r="1518" spans="1:9" x14ac:dyDescent="0.25">
      <c r="A1518">
        <v>245837</v>
      </c>
      <c r="B1518" t="s">
        <v>1569</v>
      </c>
      <c r="C1518" t="s">
        <v>4</v>
      </c>
      <c r="D1518" s="72">
        <v>7588.7792171956562</v>
      </c>
      <c r="F1518" t="e">
        <f>Tabela1[[#This Row],[Coluna4]]-(Tabela1[[#This Row],[Coluna4]]*desconto)</f>
        <v>#REF!</v>
      </c>
      <c r="I1518">
        <v>9230.760000000002</v>
      </c>
    </row>
    <row r="1519" spans="1:9" x14ac:dyDescent="0.25">
      <c r="A1519">
        <v>375568</v>
      </c>
      <c r="B1519" t="s">
        <v>1570</v>
      </c>
      <c r="C1519" t="s">
        <v>316</v>
      </c>
      <c r="D1519" s="72">
        <v>7588.7792171956562</v>
      </c>
      <c r="F1519" t="e">
        <f>Tabela1[[#This Row],[Coluna4]]-(Tabela1[[#This Row],[Coluna4]]*desconto)</f>
        <v>#REF!</v>
      </c>
      <c r="I1519">
        <v>9230.760000000002</v>
      </c>
    </row>
    <row r="1520" spans="1:9" x14ac:dyDescent="0.25">
      <c r="A1520">
        <v>245845</v>
      </c>
      <c r="B1520" t="s">
        <v>1571</v>
      </c>
      <c r="C1520" t="s">
        <v>4</v>
      </c>
      <c r="D1520" s="72">
        <v>10209.528796707669</v>
      </c>
      <c r="F1520" t="e">
        <f>Tabela1[[#This Row],[Coluna4]]-(Tabela1[[#This Row],[Coluna4]]*desconto)</f>
        <v>#REF!</v>
      </c>
      <c r="I1520">
        <v>12418.560000000001</v>
      </c>
    </row>
    <row r="1521" spans="1:9" x14ac:dyDescent="0.25">
      <c r="A1521">
        <v>400178</v>
      </c>
      <c r="B1521" t="s">
        <v>1572</v>
      </c>
      <c r="C1521" t="s">
        <v>4</v>
      </c>
      <c r="D1521" s="72">
        <v>12517.741780402099</v>
      </c>
      <c r="F1521" t="e">
        <f>Tabela1[[#This Row],[Coluna4]]-(Tabela1[[#This Row],[Coluna4]]*desconto)</f>
        <v>#REF!</v>
      </c>
      <c r="I1521">
        <v>15226.2</v>
      </c>
    </row>
    <row r="1522" spans="1:9" x14ac:dyDescent="0.25">
      <c r="A1522">
        <v>400179</v>
      </c>
      <c r="B1522" t="s">
        <v>1573</v>
      </c>
      <c r="C1522" t="s">
        <v>4</v>
      </c>
      <c r="D1522" s="72">
        <v>12750.154700324318</v>
      </c>
      <c r="F1522" t="e">
        <f>Tabela1[[#This Row],[Coluna4]]-(Tabela1[[#This Row],[Coluna4]]*desconto)</f>
        <v>#REF!</v>
      </c>
      <c r="I1522">
        <v>15508.900000000001</v>
      </c>
    </row>
    <row r="1523" spans="1:9" x14ac:dyDescent="0.25">
      <c r="A1523">
        <v>400188</v>
      </c>
      <c r="B1523" t="s">
        <v>1574</v>
      </c>
      <c r="C1523" t="s">
        <v>4</v>
      </c>
      <c r="D1523" s="72">
        <v>16931.896161024415</v>
      </c>
      <c r="F1523" t="e">
        <f>Tabela1[[#This Row],[Coluna4]]-(Tabela1[[#This Row],[Coluna4]]*desconto)</f>
        <v>#REF!</v>
      </c>
      <c r="I1523">
        <v>20595.443000000003</v>
      </c>
    </row>
    <row r="1524" spans="1:9" x14ac:dyDescent="0.25">
      <c r="A1524">
        <v>400181</v>
      </c>
      <c r="B1524" t="s">
        <v>1575</v>
      </c>
      <c r="C1524" t="s">
        <v>4</v>
      </c>
      <c r="D1524" s="72">
        <v>16934.491589351954</v>
      </c>
      <c r="F1524" t="e">
        <f>Tabela1[[#This Row],[Coluna4]]-(Tabela1[[#This Row],[Coluna4]]*desconto)</f>
        <v>#REF!</v>
      </c>
      <c r="I1524">
        <v>20598.600000000002</v>
      </c>
    </row>
    <row r="1525" spans="1:9" x14ac:dyDescent="0.25">
      <c r="A1525">
        <v>245860</v>
      </c>
      <c r="B1525" t="s">
        <v>1576</v>
      </c>
      <c r="C1525" t="s">
        <v>4</v>
      </c>
      <c r="D1525" s="72">
        <v>17824.352730221453</v>
      </c>
      <c r="F1525" t="e">
        <f>Tabela1[[#This Row],[Coluna4]]-(Tabela1[[#This Row],[Coluna4]]*desconto)</f>
        <v>#REF!</v>
      </c>
      <c r="I1525">
        <v>21681</v>
      </c>
    </row>
    <row r="1526" spans="1:9" x14ac:dyDescent="0.25">
      <c r="A1526">
        <v>400182</v>
      </c>
      <c r="B1526" t="s">
        <v>1577</v>
      </c>
      <c r="C1526" t="s">
        <v>4</v>
      </c>
      <c r="D1526" s="72">
        <v>18980.51205213958</v>
      </c>
      <c r="F1526" t="e">
        <f>Tabela1[[#This Row],[Coluna4]]-(Tabela1[[#This Row],[Coluna4]]*desconto)</f>
        <v>#REF!</v>
      </c>
      <c r="I1526">
        <v>23087.317000000003</v>
      </c>
    </row>
    <row r="1527" spans="1:9" x14ac:dyDescent="0.25">
      <c r="A1527">
        <v>400183</v>
      </c>
      <c r="B1527" t="s">
        <v>1578</v>
      </c>
      <c r="C1527" t="s">
        <v>4</v>
      </c>
      <c r="D1527" s="72">
        <v>19360.11379247635</v>
      </c>
      <c r="F1527" t="e">
        <f>Tabela1[[#This Row],[Coluna4]]-(Tabela1[[#This Row],[Coluna4]]*desconto)</f>
        <v>#REF!</v>
      </c>
      <c r="I1527">
        <v>23549.053</v>
      </c>
    </row>
    <row r="1528" spans="1:9" x14ac:dyDescent="0.25">
      <c r="A1528">
        <v>400184</v>
      </c>
      <c r="B1528" t="s">
        <v>1579</v>
      </c>
      <c r="C1528" t="s">
        <v>4</v>
      </c>
      <c r="D1528" s="72">
        <v>32393.115920676431</v>
      </c>
      <c r="F1528" t="e">
        <f>Tabela1[[#This Row],[Coluna4]]-(Tabela1[[#This Row],[Coluna4]]*desconto)</f>
        <v>#REF!</v>
      </c>
      <c r="I1528">
        <v>39402</v>
      </c>
    </row>
    <row r="1529" spans="1:9" x14ac:dyDescent="0.25">
      <c r="A1529">
        <v>400185</v>
      </c>
      <c r="B1529" t="s">
        <v>1580</v>
      </c>
      <c r="C1529" t="s">
        <v>4</v>
      </c>
      <c r="D1529" s="72">
        <v>34834.808075501292</v>
      </c>
      <c r="F1529" t="e">
        <f>Tabela1[[#This Row],[Coluna4]]-(Tabela1[[#This Row],[Coluna4]]*desconto)</f>
        <v>#REF!</v>
      </c>
      <c r="I1529">
        <v>42372</v>
      </c>
    </row>
    <row r="1530" spans="1:9" x14ac:dyDescent="0.25">
      <c r="A1530">
        <v>249557</v>
      </c>
      <c r="B1530" t="s">
        <v>1581</v>
      </c>
      <c r="C1530" t="s">
        <v>4</v>
      </c>
      <c r="D1530" s="72">
        <v>37276.50023032615</v>
      </c>
      <c r="F1530" t="e">
        <f>Tabela1[[#This Row],[Coluna4]]-(Tabela1[[#This Row],[Coluna4]]*desconto)</f>
        <v>#REF!</v>
      </c>
      <c r="I1530">
        <v>45342.000000000007</v>
      </c>
    </row>
    <row r="1531" spans="1:9" x14ac:dyDescent="0.25">
      <c r="A1531">
        <v>400186</v>
      </c>
      <c r="B1531" t="s">
        <v>1582</v>
      </c>
      <c r="C1531" t="s">
        <v>4</v>
      </c>
      <c r="D1531" s="72">
        <v>37276.50023032615</v>
      </c>
      <c r="F1531" t="e">
        <f>Tabela1[[#This Row],[Coluna4]]-(Tabela1[[#This Row],[Coluna4]]*desconto)</f>
        <v>#REF!</v>
      </c>
      <c r="I1531">
        <v>45342.000000000007</v>
      </c>
    </row>
    <row r="1532" spans="1:9" x14ac:dyDescent="0.25">
      <c r="A1532">
        <v>400520</v>
      </c>
      <c r="B1532" t="s">
        <v>1583</v>
      </c>
      <c r="C1532" t="s">
        <v>4</v>
      </c>
      <c r="D1532" s="72">
        <v>36462.602845384528</v>
      </c>
      <c r="F1532" t="e">
        <f>Tabela1[[#This Row],[Coluna4]]-(Tabela1[[#This Row],[Coluna4]]*desconto)</f>
        <v>#REF!</v>
      </c>
      <c r="I1532">
        <v>44352</v>
      </c>
    </row>
    <row r="1533" spans="1:9" x14ac:dyDescent="0.25">
      <c r="A1533">
        <v>249559</v>
      </c>
      <c r="B1533" t="s">
        <v>1584</v>
      </c>
      <c r="C1533" t="s">
        <v>4</v>
      </c>
      <c r="D1533" s="72">
        <v>43950.458786847426</v>
      </c>
      <c r="F1533" t="e">
        <f>Tabela1[[#This Row],[Coluna4]]-(Tabela1[[#This Row],[Coluna4]]*desconto)</f>
        <v>#REF!</v>
      </c>
      <c r="I1533">
        <v>53460.000000000007</v>
      </c>
    </row>
    <row r="1534" spans="1:9" x14ac:dyDescent="0.25">
      <c r="A1534">
        <v>249560</v>
      </c>
      <c r="B1534" t="s">
        <v>1585</v>
      </c>
      <c r="C1534" t="s">
        <v>4</v>
      </c>
      <c r="D1534" s="72">
        <v>43950.458786847426</v>
      </c>
      <c r="F1534" t="e">
        <f>Tabela1[[#This Row],[Coluna4]]-(Tabela1[[#This Row],[Coluna4]]*desconto)</f>
        <v>#REF!</v>
      </c>
      <c r="I1534">
        <v>53460.000000000007</v>
      </c>
    </row>
    <row r="1535" spans="1:9" x14ac:dyDescent="0.25">
      <c r="A1535">
        <v>400675</v>
      </c>
      <c r="B1535" t="s">
        <v>1586</v>
      </c>
      <c r="C1535" t="s">
        <v>4</v>
      </c>
      <c r="D1535" s="72">
        <v>45561.975609031826</v>
      </c>
      <c r="F1535" t="e">
        <f>Tabela1[[#This Row],[Coluna4]]-(Tabela1[[#This Row],[Coluna4]]*desconto)</f>
        <v>#REF!</v>
      </c>
      <c r="I1535">
        <v>55420.200000000004</v>
      </c>
    </row>
    <row r="1536" spans="1:9" x14ac:dyDescent="0.25">
      <c r="A1536">
        <v>400676</v>
      </c>
      <c r="B1536" t="s">
        <v>1587</v>
      </c>
      <c r="C1536" t="s">
        <v>4</v>
      </c>
      <c r="D1536" s="72">
        <v>56158.919560971706</v>
      </c>
      <c r="F1536" t="e">
        <f>Tabela1[[#This Row],[Coluna4]]-(Tabela1[[#This Row],[Coluna4]]*desconto)</f>
        <v>#REF!</v>
      </c>
      <c r="I1536">
        <v>68310</v>
      </c>
    </row>
    <row r="1537" spans="1:9" x14ac:dyDescent="0.25">
      <c r="A1537">
        <v>400269</v>
      </c>
      <c r="B1537" t="s">
        <v>1588</v>
      </c>
      <c r="C1537" t="s">
        <v>4</v>
      </c>
      <c r="D1537" s="72">
        <v>68204.60085810766</v>
      </c>
      <c r="F1537" t="e">
        <f>Tabela1[[#This Row],[Coluna4]]-(Tabela1[[#This Row],[Coluna4]]*desconto)</f>
        <v>#REF!</v>
      </c>
      <c r="I1537">
        <v>82962</v>
      </c>
    </row>
    <row r="1538" spans="1:9" x14ac:dyDescent="0.25">
      <c r="A1538">
        <v>400288</v>
      </c>
      <c r="B1538" t="s">
        <v>1589</v>
      </c>
      <c r="C1538" t="s">
        <v>316</v>
      </c>
      <c r="D1538" s="72">
        <v>64949.011318341189</v>
      </c>
      <c r="F1538" t="e">
        <f>Tabela1[[#This Row],[Coluna4]]-(Tabela1[[#This Row],[Coluna4]]*desconto)</f>
        <v>#REF!</v>
      </c>
      <c r="I1538">
        <v>79002</v>
      </c>
    </row>
    <row r="1539" spans="1:9" x14ac:dyDescent="0.25">
      <c r="A1539">
        <v>400486</v>
      </c>
      <c r="B1539" t="s">
        <v>1590</v>
      </c>
      <c r="C1539" t="s">
        <v>4</v>
      </c>
      <c r="D1539" s="72">
        <v>52451.164807348781</v>
      </c>
      <c r="F1539" t="e">
        <f>Tabela1[[#This Row],[Coluna4]]-(Tabela1[[#This Row],[Coluna4]]*desconto)</f>
        <v>#REF!</v>
      </c>
      <c r="I1539">
        <v>63800.000000000007</v>
      </c>
    </row>
    <row r="1540" spans="1:9" x14ac:dyDescent="0.25">
      <c r="A1540">
        <v>400046</v>
      </c>
      <c r="B1540" t="s">
        <v>1591</v>
      </c>
      <c r="C1540" t="s">
        <v>4</v>
      </c>
      <c r="D1540" s="72">
        <v>108338.7852400066</v>
      </c>
      <c r="F1540" t="e">
        <f>Tabela1[[#This Row],[Coluna4]]-(Tabela1[[#This Row],[Coluna4]]*desconto)</f>
        <v>#REF!</v>
      </c>
      <c r="I1540">
        <v>131780</v>
      </c>
    </row>
    <row r="1541" spans="1:9" x14ac:dyDescent="0.25">
      <c r="A1541">
        <v>400187</v>
      </c>
      <c r="B1541" t="s">
        <v>1592</v>
      </c>
      <c r="C1541" t="s">
        <v>4</v>
      </c>
      <c r="D1541" s="72">
        <v>15870.99900636157</v>
      </c>
      <c r="F1541" t="e">
        <f>Tabela1[[#This Row],[Coluna4]]-(Tabela1[[#This Row],[Coluna4]]*desconto)</f>
        <v>#REF!</v>
      </c>
      <c r="I1541">
        <v>19305</v>
      </c>
    </row>
    <row r="1542" spans="1:9" x14ac:dyDescent="0.25">
      <c r="A1542">
        <v>400307</v>
      </c>
      <c r="B1542" t="s">
        <v>1593</v>
      </c>
      <c r="C1542" t="s">
        <v>4</v>
      </c>
      <c r="D1542" s="72">
        <v>19777.706454081344</v>
      </c>
      <c r="F1542" t="e">
        <f>Tabela1[[#This Row],[Coluna4]]-(Tabela1[[#This Row],[Coluna4]]*desconto)</f>
        <v>#REF!</v>
      </c>
      <c r="I1542">
        <v>24057.000000000004</v>
      </c>
    </row>
    <row r="1543" spans="1:9" x14ac:dyDescent="0.25">
      <c r="A1543">
        <v>400677</v>
      </c>
      <c r="B1543" t="s">
        <v>1594</v>
      </c>
      <c r="C1543" t="s">
        <v>4</v>
      </c>
      <c r="D1543" s="72">
        <v>20347.434623540474</v>
      </c>
      <c r="F1543" t="e">
        <f>Tabela1[[#This Row],[Coluna4]]-(Tabela1[[#This Row],[Coluna4]]*desconto)</f>
        <v>#REF!</v>
      </c>
      <c r="I1543">
        <v>24750.000000000004</v>
      </c>
    </row>
    <row r="1544" spans="1:9" x14ac:dyDescent="0.25">
      <c r="A1544">
        <v>400189</v>
      </c>
      <c r="B1544" t="s">
        <v>1595</v>
      </c>
      <c r="C1544" t="s">
        <v>4</v>
      </c>
      <c r="D1544" s="72">
        <v>23440.244686318627</v>
      </c>
      <c r="F1544" t="e">
        <f>Tabela1[[#This Row],[Coluna4]]-(Tabela1[[#This Row],[Coluna4]]*desconto)</f>
        <v>#REF!</v>
      </c>
      <c r="I1544">
        <v>28512.000000000004</v>
      </c>
    </row>
    <row r="1545" spans="1:9" x14ac:dyDescent="0.25">
      <c r="A1545">
        <v>400190</v>
      </c>
      <c r="B1545" t="s">
        <v>1596</v>
      </c>
      <c r="C1545" t="s">
        <v>4</v>
      </c>
      <c r="D1545" s="72">
        <v>23440.244686318627</v>
      </c>
      <c r="F1545" t="e">
        <f>Tabela1[[#This Row],[Coluna4]]-(Tabela1[[#This Row],[Coluna4]]*desconto)</f>
        <v>#REF!</v>
      </c>
      <c r="I1545">
        <v>28512.000000000004</v>
      </c>
    </row>
    <row r="1546" spans="1:9" x14ac:dyDescent="0.25">
      <c r="A1546">
        <v>400191</v>
      </c>
      <c r="B1546" t="s">
        <v>1597</v>
      </c>
      <c r="C1546" t="s">
        <v>4</v>
      </c>
      <c r="D1546" s="72">
        <v>34672.028598512967</v>
      </c>
      <c r="F1546" t="e">
        <f>Tabela1[[#This Row],[Coluna4]]-(Tabela1[[#This Row],[Coluna4]]*desconto)</f>
        <v>#REF!</v>
      </c>
      <c r="I1546">
        <v>42174</v>
      </c>
    </row>
    <row r="1547" spans="1:9" x14ac:dyDescent="0.25">
      <c r="A1547">
        <v>400433</v>
      </c>
      <c r="B1547" t="s">
        <v>1598</v>
      </c>
      <c r="C1547" t="s">
        <v>4</v>
      </c>
      <c r="D1547" s="72">
        <v>34672.028598512967</v>
      </c>
      <c r="F1547" t="e">
        <f>Tabela1[[#This Row],[Coluna4]]-(Tabela1[[#This Row],[Coluna4]]*desconto)</f>
        <v>#REF!</v>
      </c>
      <c r="I1547">
        <v>42174</v>
      </c>
    </row>
    <row r="1548" spans="1:9" x14ac:dyDescent="0.25">
      <c r="A1548">
        <v>400192</v>
      </c>
      <c r="B1548" t="s">
        <v>1599</v>
      </c>
      <c r="C1548" t="s">
        <v>4</v>
      </c>
      <c r="D1548" s="72">
        <v>37276.50023032615</v>
      </c>
      <c r="F1548" t="e">
        <f>Tabela1[[#This Row],[Coluna4]]-(Tabela1[[#This Row],[Coluna4]]*desconto)</f>
        <v>#REF!</v>
      </c>
      <c r="I1548">
        <v>45342.000000000007</v>
      </c>
    </row>
    <row r="1549" spans="1:9" x14ac:dyDescent="0.25">
      <c r="A1549">
        <v>400193</v>
      </c>
      <c r="B1549" t="s">
        <v>1600</v>
      </c>
      <c r="C1549" t="s">
        <v>4</v>
      </c>
      <c r="D1549" s="72">
        <v>4521.6521385645492</v>
      </c>
      <c r="F1549" t="e">
        <f>Tabela1[[#This Row],[Coluna4]]-(Tabela1[[#This Row],[Coluna4]]*desconto)</f>
        <v>#REF!</v>
      </c>
      <c r="I1549">
        <v>5500</v>
      </c>
    </row>
    <row r="1550" spans="1:9" x14ac:dyDescent="0.25">
      <c r="A1550">
        <v>400194</v>
      </c>
      <c r="B1550" t="s">
        <v>1601</v>
      </c>
      <c r="C1550" t="s">
        <v>4</v>
      </c>
      <c r="D1550" s="72">
        <v>6077.100474230755</v>
      </c>
      <c r="F1550" t="e">
        <f>Tabela1[[#This Row],[Coluna4]]-(Tabela1[[#This Row],[Coluna4]]*desconto)</f>
        <v>#REF!</v>
      </c>
      <c r="I1550">
        <v>7392.0000000000009</v>
      </c>
    </row>
    <row r="1551" spans="1:9" x14ac:dyDescent="0.25">
      <c r="A1551">
        <v>400195</v>
      </c>
      <c r="B1551" t="s">
        <v>1602</v>
      </c>
      <c r="C1551" t="s">
        <v>4</v>
      </c>
      <c r="D1551" s="72">
        <v>6077.100474230755</v>
      </c>
      <c r="F1551" t="e">
        <f>Tabela1[[#This Row],[Coluna4]]-(Tabela1[[#This Row],[Coluna4]]*desconto)</f>
        <v>#REF!</v>
      </c>
      <c r="I1551">
        <v>7392.0000000000009</v>
      </c>
    </row>
    <row r="1552" spans="1:9" x14ac:dyDescent="0.25">
      <c r="A1552">
        <v>400196</v>
      </c>
      <c r="B1552" t="s">
        <v>1603</v>
      </c>
      <c r="C1552" t="s">
        <v>4</v>
      </c>
      <c r="D1552" s="72">
        <v>8102.8006323076725</v>
      </c>
      <c r="F1552" t="e">
        <f>Tabela1[[#This Row],[Coluna4]]-(Tabela1[[#This Row],[Coluna4]]*desconto)</f>
        <v>#REF!</v>
      </c>
      <c r="I1552">
        <v>9856</v>
      </c>
    </row>
    <row r="1553" spans="1:9" x14ac:dyDescent="0.25">
      <c r="A1553">
        <v>400197</v>
      </c>
      <c r="B1553" t="s">
        <v>1604</v>
      </c>
      <c r="C1553" t="s">
        <v>4</v>
      </c>
      <c r="D1553" s="72">
        <v>8102.8006323076725</v>
      </c>
      <c r="F1553" t="e">
        <f>Tabela1[[#This Row],[Coluna4]]-(Tabela1[[#This Row],[Coluna4]]*desconto)</f>
        <v>#REF!</v>
      </c>
      <c r="I1553">
        <v>9856</v>
      </c>
    </row>
    <row r="1554" spans="1:9" x14ac:dyDescent="0.25">
      <c r="A1554">
        <v>400198</v>
      </c>
      <c r="B1554" t="s">
        <v>1605</v>
      </c>
      <c r="C1554" t="s">
        <v>4</v>
      </c>
      <c r="D1554" s="72">
        <v>10128.500790384593</v>
      </c>
      <c r="F1554" t="e">
        <f>Tabela1[[#This Row],[Coluna4]]-(Tabela1[[#This Row],[Coluna4]]*desconto)</f>
        <v>#REF!</v>
      </c>
      <c r="I1554">
        <v>12320.000000000002</v>
      </c>
    </row>
    <row r="1555" spans="1:9" x14ac:dyDescent="0.25">
      <c r="A1555">
        <v>400199</v>
      </c>
      <c r="B1555" t="s">
        <v>1606</v>
      </c>
      <c r="C1555" t="s">
        <v>4</v>
      </c>
      <c r="D1555" s="72">
        <v>10128.500790384593</v>
      </c>
      <c r="F1555" t="e">
        <f>Tabela1[[#This Row],[Coluna4]]-(Tabela1[[#This Row],[Coluna4]]*desconto)</f>
        <v>#REF!</v>
      </c>
      <c r="I1555">
        <v>12320.000000000002</v>
      </c>
    </row>
    <row r="1556" spans="1:9" x14ac:dyDescent="0.25">
      <c r="A1556">
        <v>400200</v>
      </c>
      <c r="B1556" t="s">
        <v>1607</v>
      </c>
      <c r="C1556" t="s">
        <v>4</v>
      </c>
      <c r="D1556" s="72">
        <v>10128.500790384593</v>
      </c>
      <c r="F1556" t="e">
        <f>Tabela1[[#This Row],[Coluna4]]-(Tabela1[[#This Row],[Coluna4]]*desconto)</f>
        <v>#REF!</v>
      </c>
      <c r="I1556">
        <v>12320.000000000002</v>
      </c>
    </row>
    <row r="1557" spans="1:9" x14ac:dyDescent="0.25">
      <c r="A1557">
        <v>400201</v>
      </c>
      <c r="B1557" t="s">
        <v>1608</v>
      </c>
      <c r="C1557" t="s">
        <v>4</v>
      </c>
      <c r="D1557" s="72">
        <v>15626.829790879083</v>
      </c>
      <c r="F1557" t="e">
        <f>Tabela1[[#This Row],[Coluna4]]-(Tabela1[[#This Row],[Coluna4]]*desconto)</f>
        <v>#REF!</v>
      </c>
      <c r="I1557">
        <v>19008</v>
      </c>
    </row>
    <row r="1558" spans="1:9" x14ac:dyDescent="0.25">
      <c r="A1558">
        <v>400202</v>
      </c>
      <c r="B1558" t="s">
        <v>1609</v>
      </c>
      <c r="C1558" t="s">
        <v>4</v>
      </c>
      <c r="D1558" s="72">
        <v>15626.829790879083</v>
      </c>
      <c r="F1558" t="e">
        <f>Tabela1[[#This Row],[Coluna4]]-(Tabela1[[#This Row],[Coluna4]]*desconto)</f>
        <v>#REF!</v>
      </c>
      <c r="I1558">
        <v>19008</v>
      </c>
    </row>
    <row r="1559" spans="1:9" x14ac:dyDescent="0.25">
      <c r="A1559">
        <v>400203</v>
      </c>
      <c r="B1559" t="s">
        <v>1610</v>
      </c>
      <c r="C1559" t="s">
        <v>4</v>
      </c>
      <c r="D1559" s="72">
        <v>17218.451343653804</v>
      </c>
      <c r="F1559" t="e">
        <f>Tabela1[[#This Row],[Coluna4]]-(Tabela1[[#This Row],[Coluna4]]*desconto)</f>
        <v>#REF!</v>
      </c>
      <c r="I1559">
        <v>20944</v>
      </c>
    </row>
    <row r="1560" spans="1:9" x14ac:dyDescent="0.25">
      <c r="A1560">
        <v>400204</v>
      </c>
      <c r="B1560" t="s">
        <v>1611</v>
      </c>
      <c r="C1560" t="s">
        <v>4</v>
      </c>
      <c r="D1560" s="72">
        <v>17218.451343653804</v>
      </c>
      <c r="F1560" t="e">
        <f>Tabela1[[#This Row],[Coluna4]]-(Tabela1[[#This Row],[Coluna4]]*desconto)</f>
        <v>#REF!</v>
      </c>
      <c r="I1560">
        <v>20944</v>
      </c>
    </row>
    <row r="1561" spans="1:9" x14ac:dyDescent="0.25">
      <c r="A1561">
        <v>400205</v>
      </c>
      <c r="B1561" t="s">
        <v>1612</v>
      </c>
      <c r="C1561" t="s">
        <v>4</v>
      </c>
      <c r="D1561" s="72">
        <v>7340.4500817456901</v>
      </c>
      <c r="F1561" t="e">
        <f>Tabela1[[#This Row],[Coluna4]]-(Tabela1[[#This Row],[Coluna4]]*desconto)</f>
        <v>#REF!</v>
      </c>
      <c r="I1561">
        <v>8928.7000000000007</v>
      </c>
    </row>
    <row r="1562" spans="1:9" x14ac:dyDescent="0.25">
      <c r="A1562">
        <v>400206</v>
      </c>
      <c r="B1562" t="s">
        <v>1613</v>
      </c>
      <c r="C1562" t="s">
        <v>4</v>
      </c>
      <c r="D1562" s="72">
        <v>7340.4500817456901</v>
      </c>
      <c r="F1562" t="e">
        <f>Tabela1[[#This Row],[Coluna4]]-(Tabela1[[#This Row],[Coluna4]]*desconto)</f>
        <v>#REF!</v>
      </c>
      <c r="I1562">
        <v>8928.7000000000007</v>
      </c>
    </row>
    <row r="1563" spans="1:9" x14ac:dyDescent="0.25">
      <c r="A1563">
        <v>400207</v>
      </c>
      <c r="B1563" t="s">
        <v>1614</v>
      </c>
      <c r="C1563" t="s">
        <v>4</v>
      </c>
      <c r="D1563" s="72">
        <v>9043.3042771290984</v>
      </c>
      <c r="F1563" t="e">
        <f>Tabela1[[#This Row],[Coluna4]]-(Tabela1[[#This Row],[Coluna4]]*desconto)</f>
        <v>#REF!</v>
      </c>
      <c r="I1563">
        <v>11000</v>
      </c>
    </row>
    <row r="1564" spans="1:9" x14ac:dyDescent="0.25">
      <c r="A1564">
        <v>400208</v>
      </c>
      <c r="B1564" t="s">
        <v>1615</v>
      </c>
      <c r="C1564" t="s">
        <v>4</v>
      </c>
      <c r="D1564" s="72">
        <v>9043.3042771290984</v>
      </c>
      <c r="F1564" t="e">
        <f>Tabela1[[#This Row],[Coluna4]]-(Tabela1[[#This Row],[Coluna4]]*desconto)</f>
        <v>#REF!</v>
      </c>
      <c r="I1564">
        <v>11000</v>
      </c>
    </row>
    <row r="1565" spans="1:9" x14ac:dyDescent="0.25">
      <c r="A1565">
        <v>400209</v>
      </c>
      <c r="B1565" t="s">
        <v>1616</v>
      </c>
      <c r="C1565" t="s">
        <v>4</v>
      </c>
      <c r="D1565" s="72">
        <v>11213.697303640085</v>
      </c>
      <c r="F1565" t="e">
        <f>Tabela1[[#This Row],[Coluna4]]-(Tabela1[[#This Row],[Coluna4]]*desconto)</f>
        <v>#REF!</v>
      </c>
      <c r="I1565">
        <v>13640.000000000002</v>
      </c>
    </row>
    <row r="1566" spans="1:9" x14ac:dyDescent="0.25">
      <c r="A1566">
        <v>400210</v>
      </c>
      <c r="B1566" t="s">
        <v>1617</v>
      </c>
      <c r="C1566" t="s">
        <v>4</v>
      </c>
      <c r="D1566" s="72">
        <v>11213.697303640085</v>
      </c>
      <c r="F1566" t="e">
        <f>Tabela1[[#This Row],[Coluna4]]-(Tabela1[[#This Row],[Coluna4]]*desconto)</f>
        <v>#REF!</v>
      </c>
      <c r="I1566">
        <v>13640.000000000002</v>
      </c>
    </row>
    <row r="1567" spans="1:9" x14ac:dyDescent="0.25">
      <c r="A1567">
        <v>400211</v>
      </c>
      <c r="B1567" t="s">
        <v>1618</v>
      </c>
      <c r="C1567" t="s">
        <v>4</v>
      </c>
      <c r="D1567" s="72">
        <v>11213.697303640085</v>
      </c>
      <c r="F1567" t="e">
        <f>Tabela1[[#This Row],[Coluna4]]-(Tabela1[[#This Row],[Coluna4]]*desconto)</f>
        <v>#REF!</v>
      </c>
      <c r="I1567">
        <v>13640.000000000002</v>
      </c>
    </row>
    <row r="1568" spans="1:9" x14ac:dyDescent="0.25">
      <c r="A1568">
        <v>400212</v>
      </c>
      <c r="B1568" t="s">
        <v>1619</v>
      </c>
      <c r="C1568" t="s">
        <v>4</v>
      </c>
      <c r="D1568" s="72">
        <v>16639.679869917542</v>
      </c>
      <c r="F1568" t="e">
        <f>Tabela1[[#This Row],[Coluna4]]-(Tabela1[[#This Row],[Coluna4]]*desconto)</f>
        <v>#REF!</v>
      </c>
      <c r="I1568">
        <v>20240</v>
      </c>
    </row>
    <row r="1569" spans="1:9" x14ac:dyDescent="0.25">
      <c r="A1569">
        <v>400213</v>
      </c>
      <c r="B1569" t="s">
        <v>1620</v>
      </c>
      <c r="C1569" t="s">
        <v>4</v>
      </c>
      <c r="D1569" s="72">
        <v>16639.679869917542</v>
      </c>
      <c r="F1569" t="e">
        <f>Tabela1[[#This Row],[Coluna4]]-(Tabela1[[#This Row],[Coluna4]]*desconto)</f>
        <v>#REF!</v>
      </c>
      <c r="I1569">
        <v>20240</v>
      </c>
    </row>
    <row r="1570" spans="1:9" x14ac:dyDescent="0.25">
      <c r="A1570">
        <v>400214</v>
      </c>
      <c r="B1570" t="s">
        <v>1621</v>
      </c>
      <c r="C1570" t="s">
        <v>4</v>
      </c>
      <c r="D1570" s="72">
        <v>18177.041597029489</v>
      </c>
      <c r="F1570" t="e">
        <f>Tabela1[[#This Row],[Coluna4]]-(Tabela1[[#This Row],[Coluna4]]*desconto)</f>
        <v>#REF!</v>
      </c>
      <c r="I1570">
        <v>22110</v>
      </c>
    </row>
    <row r="1571" spans="1:9" x14ac:dyDescent="0.25">
      <c r="A1571">
        <v>400215</v>
      </c>
      <c r="B1571" t="s">
        <v>1622</v>
      </c>
      <c r="C1571" t="s">
        <v>4</v>
      </c>
      <c r="D1571" s="72">
        <v>18177.041597029489</v>
      </c>
      <c r="F1571" t="e">
        <f>Tabela1[[#This Row],[Coluna4]]-(Tabela1[[#This Row],[Coluna4]]*desconto)</f>
        <v>#REF!</v>
      </c>
      <c r="I1571">
        <v>22110</v>
      </c>
    </row>
    <row r="1572" spans="1:9" x14ac:dyDescent="0.25">
      <c r="A1572">
        <v>245951</v>
      </c>
      <c r="B1572" t="s">
        <v>1623</v>
      </c>
      <c r="C1572" t="s">
        <v>4</v>
      </c>
      <c r="D1572" s="72">
        <v>9766.7686192994279</v>
      </c>
      <c r="F1572" t="e">
        <f>Tabela1[[#This Row],[Coluna4]]-(Tabela1[[#This Row],[Coluna4]]*desconto)</f>
        <v>#REF!</v>
      </c>
      <c r="I1572">
        <v>11880.000000000002</v>
      </c>
    </row>
    <row r="1573" spans="1:9" x14ac:dyDescent="0.25">
      <c r="A1573">
        <v>245969</v>
      </c>
      <c r="B1573" t="s">
        <v>1624</v>
      </c>
      <c r="C1573" t="s">
        <v>4</v>
      </c>
      <c r="D1573" s="72">
        <v>12534.019728100933</v>
      </c>
      <c r="F1573" t="e">
        <f>Tabela1[[#This Row],[Coluna4]]-(Tabela1[[#This Row],[Coluna4]]*desconto)</f>
        <v>#REF!</v>
      </c>
      <c r="I1573">
        <v>15246.000000000002</v>
      </c>
    </row>
    <row r="1574" spans="1:9" x14ac:dyDescent="0.25">
      <c r="A1574">
        <v>400018</v>
      </c>
      <c r="B1574" t="s">
        <v>1625</v>
      </c>
      <c r="C1574" t="s">
        <v>4</v>
      </c>
      <c r="D1574" s="72">
        <v>72.346434217032794</v>
      </c>
      <c r="F1574" t="e">
        <f>Tabela1[[#This Row],[Coluna4]]-(Tabela1[[#This Row],[Coluna4]]*desconto)</f>
        <v>#REF!</v>
      </c>
      <c r="I1574">
        <v>88</v>
      </c>
    </row>
    <row r="1575" spans="1:9" x14ac:dyDescent="0.25">
      <c r="A1575">
        <v>400019</v>
      </c>
      <c r="B1575" t="s">
        <v>1626</v>
      </c>
      <c r="C1575" t="s">
        <v>4</v>
      </c>
      <c r="D1575" s="72">
        <v>108.51965132554919</v>
      </c>
      <c r="F1575" t="e">
        <f>Tabela1[[#This Row],[Coluna4]]-(Tabela1[[#This Row],[Coluna4]]*desconto)</f>
        <v>#REF!</v>
      </c>
      <c r="I1575">
        <v>132</v>
      </c>
    </row>
    <row r="1576" spans="1:9" x14ac:dyDescent="0.25">
      <c r="A1576">
        <v>400645</v>
      </c>
      <c r="B1576" t="s">
        <v>1627</v>
      </c>
      <c r="C1576" t="s">
        <v>4</v>
      </c>
      <c r="D1576" s="72">
        <v>12.307937121172703</v>
      </c>
      <c r="F1576" t="e">
        <f>Tabela1[[#This Row],[Coluna4]]-(Tabela1[[#This Row],[Coluna4]]*desconto)</f>
        <v>#REF!</v>
      </c>
      <c r="I1576">
        <v>14.971</v>
      </c>
    </row>
    <row r="1577" spans="1:9" x14ac:dyDescent="0.25">
      <c r="A1577">
        <v>500179</v>
      </c>
      <c r="B1577" t="s">
        <v>1628</v>
      </c>
      <c r="C1577" t="s">
        <v>4</v>
      </c>
      <c r="D1577" s="72">
        <v>41.960931845879017</v>
      </c>
      <c r="F1577" t="e">
        <f>Tabela1[[#This Row],[Coluna4]]-(Tabela1[[#This Row],[Coluna4]]*desconto)</f>
        <v>#REF!</v>
      </c>
      <c r="I1577">
        <v>51.04</v>
      </c>
    </row>
    <row r="1578" spans="1:9" x14ac:dyDescent="0.25">
      <c r="A1578">
        <v>400905</v>
      </c>
      <c r="B1578" t="s">
        <v>1629</v>
      </c>
      <c r="C1578" t="s">
        <v>4</v>
      </c>
      <c r="D1578" s="72">
        <v>185.32443455120665</v>
      </c>
      <c r="F1578" t="e">
        <f>Tabela1[[#This Row],[Coluna4]]-(Tabela1[[#This Row],[Coluna4]]*desconto)</f>
        <v>#REF!</v>
      </c>
      <c r="I1578">
        <v>225.42300000000003</v>
      </c>
    </row>
    <row r="1579" spans="1:9" x14ac:dyDescent="0.25">
      <c r="A1579">
        <v>377194</v>
      </c>
      <c r="B1579" t="s">
        <v>1630</v>
      </c>
      <c r="C1579" t="s">
        <v>168</v>
      </c>
      <c r="D1579" s="72">
        <v>204.04407440486386</v>
      </c>
      <c r="F1579" t="e">
        <f>Tabela1[[#This Row],[Coluna4]]-(Tabela1[[#This Row],[Coluna4]]*desconto)</f>
        <v>#REF!</v>
      </c>
      <c r="I1579">
        <v>248.19300000000001</v>
      </c>
    </row>
    <row r="1580" spans="1:9" x14ac:dyDescent="0.25">
      <c r="A1580">
        <v>231431</v>
      </c>
      <c r="B1580" t="s">
        <v>1631</v>
      </c>
      <c r="C1580" t="s">
        <v>4</v>
      </c>
      <c r="D1580" s="72">
        <v>20.998552531493768</v>
      </c>
      <c r="F1580" t="e">
        <f>Tabela1[[#This Row],[Coluna4]]-(Tabela1[[#This Row],[Coluna4]]*desconto)</f>
        <v>#REF!</v>
      </c>
      <c r="I1580">
        <v>25.542000000000002</v>
      </c>
    </row>
    <row r="1581" spans="1:9" x14ac:dyDescent="0.25">
      <c r="A1581">
        <v>231472</v>
      </c>
      <c r="B1581" t="s">
        <v>1632</v>
      </c>
      <c r="C1581" t="s">
        <v>4</v>
      </c>
      <c r="D1581" s="72">
        <v>68.909978591723743</v>
      </c>
      <c r="F1581" t="e">
        <f>Tabela1[[#This Row],[Coluna4]]-(Tabela1[[#This Row],[Coluna4]]*desconto)</f>
        <v>#REF!</v>
      </c>
      <c r="I1581">
        <v>83.820000000000007</v>
      </c>
    </row>
    <row r="1582" spans="1:9" x14ac:dyDescent="0.25">
      <c r="A1582">
        <v>231465</v>
      </c>
      <c r="B1582" t="s">
        <v>1633</v>
      </c>
      <c r="C1582" t="s">
        <v>4</v>
      </c>
      <c r="D1582" s="72">
        <v>41.508766632022564</v>
      </c>
      <c r="F1582" t="e">
        <f>Tabela1[[#This Row],[Coluna4]]-(Tabela1[[#This Row],[Coluna4]]*desconto)</f>
        <v>#REF!</v>
      </c>
      <c r="I1582">
        <v>50.49</v>
      </c>
    </row>
    <row r="1583" spans="1:9" x14ac:dyDescent="0.25">
      <c r="A1583">
        <v>231464</v>
      </c>
      <c r="B1583" t="s">
        <v>1634</v>
      </c>
      <c r="C1583" t="s">
        <v>4</v>
      </c>
      <c r="D1583" s="72">
        <v>41.508766632022564</v>
      </c>
      <c r="F1583" t="e">
        <f>Tabela1[[#This Row],[Coluna4]]-(Tabela1[[#This Row],[Coluna4]]*desconto)</f>
        <v>#REF!</v>
      </c>
      <c r="I1583">
        <v>50.49</v>
      </c>
    </row>
    <row r="1584" spans="1:9" x14ac:dyDescent="0.25">
      <c r="A1584">
        <v>231456</v>
      </c>
      <c r="B1584" t="s">
        <v>1635</v>
      </c>
      <c r="C1584" t="s">
        <v>4</v>
      </c>
      <c r="D1584" s="72">
        <v>45.2165213856455</v>
      </c>
      <c r="F1584" t="e">
        <f>Tabela1[[#This Row],[Coluna4]]-(Tabela1[[#This Row],[Coluna4]]*desconto)</f>
        <v>#REF!</v>
      </c>
      <c r="I1584">
        <v>55.000000000000007</v>
      </c>
    </row>
    <row r="1585" spans="1:9" x14ac:dyDescent="0.25">
      <c r="A1585">
        <v>231480</v>
      </c>
      <c r="B1585" t="s">
        <v>1636</v>
      </c>
      <c r="C1585" t="s">
        <v>4</v>
      </c>
      <c r="D1585" s="72">
        <v>221.25348244424055</v>
      </c>
      <c r="F1585" t="e">
        <f>Tabela1[[#This Row],[Coluna4]]-(Tabela1[[#This Row],[Coluna4]]*desconto)</f>
        <v>#REF!</v>
      </c>
      <c r="I1585">
        <v>269.12600000000003</v>
      </c>
    </row>
    <row r="1586" spans="1:9" x14ac:dyDescent="0.25">
      <c r="A1586" t="s">
        <v>1637</v>
      </c>
      <c r="B1586" t="s">
        <v>1638</v>
      </c>
      <c r="C1586" t="s">
        <v>1132</v>
      </c>
      <c r="D1586" s="72">
        <v>1311.2791201837194</v>
      </c>
      <c r="F1586" t="e">
        <f>Tabela1[[#This Row],[Coluna4]]-(Tabela1[[#This Row],[Coluna4]]*desconto)</f>
        <v>#REF!</v>
      </c>
      <c r="I1586">
        <v>1595.0000000000002</v>
      </c>
    </row>
    <row r="1587" spans="1:9" x14ac:dyDescent="0.25">
      <c r="A1587" t="s">
        <v>1132</v>
      </c>
      <c r="B1587" t="s">
        <v>1639</v>
      </c>
      <c r="C1587" t="s">
        <v>1132</v>
      </c>
      <c r="D1587" s="72">
        <v>1311.2791201837194</v>
      </c>
      <c r="F1587" t="e">
        <f>Tabela1[[#This Row],[Coluna4]]-(Tabela1[[#This Row],[Coluna4]]*desconto)</f>
        <v>#REF!</v>
      </c>
      <c r="I1587">
        <v>1595.0000000000002</v>
      </c>
    </row>
    <row r="1588" spans="1:9" x14ac:dyDescent="0.25">
      <c r="A1588">
        <v>10201038</v>
      </c>
      <c r="B1588" t="s">
        <v>1640</v>
      </c>
      <c r="C1588" t="s">
        <v>1641</v>
      </c>
      <c r="D1588" s="72">
        <v>198.95269409684019</v>
      </c>
      <c r="F1588" t="e">
        <f>Tabela1[[#This Row],[Coluna4]]-(Tabela1[[#This Row],[Coluna4]]*desconto)</f>
        <v>#REF!</v>
      </c>
      <c r="I1588">
        <v>242.00000000000003</v>
      </c>
    </row>
    <row r="1589" spans="1:9" x14ac:dyDescent="0.25">
      <c r="A1589" t="s">
        <v>1642</v>
      </c>
      <c r="B1589" t="s">
        <v>1643</v>
      </c>
      <c r="C1589" t="s">
        <v>1132</v>
      </c>
      <c r="D1589" s="72">
        <v>3933.8373605511579</v>
      </c>
      <c r="F1589" t="e">
        <f>Tabela1[[#This Row],[Coluna4]]-(Tabela1[[#This Row],[Coluna4]]*desconto)</f>
        <v>#REF!</v>
      </c>
      <c r="I1589">
        <v>4785</v>
      </c>
    </row>
    <row r="1590" spans="1:9" x14ac:dyDescent="0.25">
      <c r="A1590" t="s">
        <v>1644</v>
      </c>
      <c r="B1590" t="s">
        <v>1645</v>
      </c>
      <c r="C1590" t="s">
        <v>1646</v>
      </c>
      <c r="D1590" s="72">
        <v>3933.8373605511579</v>
      </c>
      <c r="F1590" t="e">
        <f>Tabela1[[#This Row],[Coluna4]]-(Tabela1[[#This Row],[Coluna4]]*desconto)</f>
        <v>#REF!</v>
      </c>
      <c r="I1590">
        <v>4785</v>
      </c>
    </row>
    <row r="1591" spans="1:9" x14ac:dyDescent="0.25">
      <c r="A1591" t="s">
        <v>1647</v>
      </c>
      <c r="B1591" t="s">
        <v>1648</v>
      </c>
      <c r="C1591" t="s">
        <v>168</v>
      </c>
      <c r="D1591" s="72">
        <v>2622.5582403674389</v>
      </c>
      <c r="F1591" t="e">
        <f>Tabela1[[#This Row],[Coluna4]]-(Tabela1[[#This Row],[Coluna4]]*desconto)</f>
        <v>#REF!</v>
      </c>
      <c r="I1591">
        <v>3190.0000000000005</v>
      </c>
    </row>
    <row r="1592" spans="1:9" x14ac:dyDescent="0.25">
      <c r="A1592" t="s">
        <v>1649</v>
      </c>
      <c r="B1592" t="s">
        <v>1650</v>
      </c>
      <c r="C1592" t="s">
        <v>1132</v>
      </c>
      <c r="D1592" s="72">
        <v>16205.601264615345</v>
      </c>
      <c r="F1592" t="e">
        <f>Tabela1[[#This Row],[Coluna4]]-(Tabela1[[#This Row],[Coluna4]]*desconto)</f>
        <v>#REF!</v>
      </c>
      <c r="I1592">
        <v>19712</v>
      </c>
    </row>
    <row r="1593" spans="1:9" x14ac:dyDescent="0.25">
      <c r="A1593">
        <v>10201037</v>
      </c>
      <c r="B1593" t="s">
        <v>1651</v>
      </c>
      <c r="C1593" t="s">
        <v>1646</v>
      </c>
      <c r="D1593" s="72">
        <v>180.866085542582</v>
      </c>
      <c r="F1593" t="e">
        <f>Tabela1[[#This Row],[Coluna4]]-(Tabela1[[#This Row],[Coluna4]]*desconto)</f>
        <v>#REF!</v>
      </c>
      <c r="I1593">
        <v>220.00000000000003</v>
      </c>
    </row>
    <row r="1594" spans="1:9" x14ac:dyDescent="0.25">
      <c r="A1594" t="s">
        <v>1652</v>
      </c>
      <c r="B1594" t="s">
        <v>1653</v>
      </c>
      <c r="C1594" t="s">
        <v>558</v>
      </c>
      <c r="D1594" s="72">
        <v>2260.8260692822746</v>
      </c>
      <c r="F1594" t="e">
        <f>Tabela1[[#This Row],[Coluna4]]-(Tabela1[[#This Row],[Coluna4]]*desconto)</f>
        <v>#REF!</v>
      </c>
      <c r="I1594">
        <v>2750</v>
      </c>
    </row>
    <row r="1595" spans="1:9" x14ac:dyDescent="0.25">
      <c r="A1595" t="s">
        <v>1654</v>
      </c>
      <c r="B1595" t="s">
        <v>1655</v>
      </c>
      <c r="C1595" t="s">
        <v>1132</v>
      </c>
      <c r="D1595" s="72">
        <v>213.4038943316925</v>
      </c>
      <c r="F1595" t="e">
        <f>Tabela1[[#This Row],[Coluna4]]-(Tabela1[[#This Row],[Coluna4]]*desconto)</f>
        <v>#REF!</v>
      </c>
      <c r="I1595">
        <v>259.57800000000003</v>
      </c>
    </row>
    <row r="1596" spans="1:9" x14ac:dyDescent="0.25">
      <c r="A1596" t="s">
        <v>1656</v>
      </c>
      <c r="B1596" t="s">
        <v>1657</v>
      </c>
      <c r="C1596" t="s">
        <v>558</v>
      </c>
      <c r="D1596" s="72">
        <v>2622.5582403674389</v>
      </c>
      <c r="F1596" t="e">
        <f>Tabela1[[#This Row],[Coluna4]]-(Tabela1[[#This Row],[Coluna4]]*desconto)</f>
        <v>#REF!</v>
      </c>
      <c r="I1596">
        <v>3190.0000000000005</v>
      </c>
    </row>
    <row r="1597" spans="1:9" x14ac:dyDescent="0.25">
      <c r="A1597" t="s">
        <v>1658</v>
      </c>
      <c r="B1597" t="s">
        <v>1659</v>
      </c>
      <c r="C1597" t="s">
        <v>1132</v>
      </c>
      <c r="D1597" s="72">
        <v>213.4038943316925</v>
      </c>
      <c r="F1597" t="e">
        <f>Tabela1[[#This Row],[Coluna4]]-(Tabela1[[#This Row],[Coluna4]]*desconto)</f>
        <v>#REF!</v>
      </c>
      <c r="I1597">
        <v>259.57800000000003</v>
      </c>
    </row>
    <row r="1598" spans="1:9" x14ac:dyDescent="0.25">
      <c r="A1598" t="s">
        <v>1660</v>
      </c>
      <c r="B1598" t="s">
        <v>1661</v>
      </c>
      <c r="C1598" t="s">
        <v>166</v>
      </c>
      <c r="D1598" s="72">
        <v>2.1342198094024676</v>
      </c>
      <c r="F1598" t="e">
        <f>Tabela1[[#This Row],[Coluna4]]-(Tabela1[[#This Row],[Coluna4]]*desconto)</f>
        <v>#REF!</v>
      </c>
      <c r="I1598">
        <v>2.5960000000000001</v>
      </c>
    </row>
    <row r="1599" spans="1:9" x14ac:dyDescent="0.25">
      <c r="A1599" t="s">
        <v>1662</v>
      </c>
      <c r="B1599" t="s">
        <v>1663</v>
      </c>
      <c r="C1599" t="s">
        <v>1132</v>
      </c>
      <c r="D1599" s="72">
        <v>25.71011405987803</v>
      </c>
      <c r="F1599" t="e">
        <f>Tabela1[[#This Row],[Coluna4]]-(Tabela1[[#This Row],[Coluna4]]*desconto)</f>
        <v>#REF!</v>
      </c>
      <c r="I1599">
        <v>31.273000000000003</v>
      </c>
    </row>
    <row r="1600" spans="1:9" x14ac:dyDescent="0.25">
      <c r="A1600" t="s">
        <v>1664</v>
      </c>
      <c r="B1600" t="s">
        <v>1665</v>
      </c>
      <c r="C1600" t="s">
        <v>4</v>
      </c>
      <c r="D1600" s="72">
        <v>213.4038943316925</v>
      </c>
      <c r="F1600" t="e">
        <f>Tabela1[[#This Row],[Coluna4]]-(Tabela1[[#This Row],[Coluna4]]*desconto)</f>
        <v>#REF!</v>
      </c>
      <c r="I1600">
        <v>259.57800000000003</v>
      </c>
    </row>
    <row r="1601" spans="1:9" x14ac:dyDescent="0.25">
      <c r="A1601" t="s">
        <v>1666</v>
      </c>
      <c r="B1601" t="s">
        <v>1667</v>
      </c>
      <c r="C1601" t="s">
        <v>1668</v>
      </c>
      <c r="D1601" s="72">
        <v>4702.5182241071325</v>
      </c>
      <c r="F1601" t="e">
        <f>Tabela1[[#This Row],[Coluna4]]-(Tabela1[[#This Row],[Coluna4]]*desconto)</f>
        <v>#REF!</v>
      </c>
      <c r="I1601">
        <v>5720.0000000000009</v>
      </c>
    </row>
    <row r="1602" spans="1:9" x14ac:dyDescent="0.25">
      <c r="A1602" t="s">
        <v>1669</v>
      </c>
      <c r="B1602" t="s">
        <v>1670</v>
      </c>
      <c r="C1602" t="s">
        <v>558</v>
      </c>
      <c r="D1602" s="72">
        <v>226.08260692822748</v>
      </c>
      <c r="F1602" t="e">
        <f>Tabela1[[#This Row],[Coluna4]]-(Tabela1[[#This Row],[Coluna4]]*desconto)</f>
        <v>#REF!</v>
      </c>
      <c r="I1602">
        <v>275</v>
      </c>
    </row>
    <row r="1603" spans="1:9" x14ac:dyDescent="0.25">
      <c r="A1603" t="s">
        <v>1671</v>
      </c>
      <c r="B1603" t="s">
        <v>1672</v>
      </c>
      <c r="C1603" t="s">
        <v>1132</v>
      </c>
      <c r="D1603" s="72">
        <v>1311.2791201837194</v>
      </c>
      <c r="F1603" t="e">
        <f>Tabela1[[#This Row],[Coluna4]]-(Tabela1[[#This Row],[Coluna4]]*desconto)</f>
        <v>#REF!</v>
      </c>
      <c r="I1603">
        <v>1595.0000000000002</v>
      </c>
    </row>
    <row r="1604" spans="1:9" x14ac:dyDescent="0.25">
      <c r="A1604" t="s">
        <v>1673</v>
      </c>
      <c r="B1604" t="s">
        <v>1674</v>
      </c>
      <c r="C1604" t="s">
        <v>558</v>
      </c>
      <c r="D1604" s="72">
        <v>1311.2791201837194</v>
      </c>
      <c r="F1604" t="e">
        <f>Tabela1[[#This Row],[Coluna4]]-(Tabela1[[#This Row],[Coluna4]]*desconto)</f>
        <v>#REF!</v>
      </c>
      <c r="I1604">
        <v>1595.0000000000002</v>
      </c>
    </row>
    <row r="1605" spans="1:9" x14ac:dyDescent="0.25">
      <c r="A1605" t="s">
        <v>1675</v>
      </c>
      <c r="B1605" t="s">
        <v>1676</v>
      </c>
      <c r="C1605" t="s">
        <v>1132</v>
      </c>
      <c r="D1605" s="72">
        <v>3933.8373605511579</v>
      </c>
      <c r="F1605" t="e">
        <f>Tabela1[[#This Row],[Coluna4]]-(Tabela1[[#This Row],[Coluna4]]*desconto)</f>
        <v>#REF!</v>
      </c>
      <c r="I1605">
        <v>4785</v>
      </c>
    </row>
    <row r="1606" spans="1:9" x14ac:dyDescent="0.25">
      <c r="A1606" t="s">
        <v>1677</v>
      </c>
      <c r="B1606" t="s">
        <v>1678</v>
      </c>
      <c r="C1606" t="s">
        <v>558</v>
      </c>
      <c r="D1606" s="72">
        <v>1311.2791201837194</v>
      </c>
      <c r="F1606" t="e">
        <f>Tabela1[[#This Row],[Coluna4]]-(Tabela1[[#This Row],[Coluna4]]*desconto)</f>
        <v>#REF!</v>
      </c>
      <c r="I1606">
        <v>1595.0000000000002</v>
      </c>
    </row>
    <row r="1607" spans="1:9" x14ac:dyDescent="0.25">
      <c r="A1607" t="s">
        <v>1679</v>
      </c>
      <c r="B1607" t="s">
        <v>1680</v>
      </c>
      <c r="C1607" t="s">
        <v>1132</v>
      </c>
      <c r="D1607" s="72">
        <v>1311.2791201837194</v>
      </c>
      <c r="F1607" t="e">
        <f>Tabela1[[#This Row],[Coluna4]]-(Tabela1[[#This Row],[Coluna4]]*desconto)</f>
        <v>#REF!</v>
      </c>
      <c r="I1607">
        <v>1595.0000000000002</v>
      </c>
    </row>
    <row r="1608" spans="1:9" x14ac:dyDescent="0.25">
      <c r="A1608" t="s">
        <v>1681</v>
      </c>
      <c r="B1608" t="s">
        <v>1682</v>
      </c>
      <c r="C1608" t="s">
        <v>1132</v>
      </c>
      <c r="D1608" s="72">
        <v>0</v>
      </c>
      <c r="F1608" t="e">
        <f>Tabela1[[#This Row],[Coluna4]]-(Tabela1[[#This Row],[Coluna4]]*desconto)</f>
        <v>#REF!</v>
      </c>
      <c r="I1608">
        <v>0</v>
      </c>
    </row>
    <row r="1609" spans="1:9" x14ac:dyDescent="0.25">
      <c r="A1609" t="s">
        <v>1683</v>
      </c>
      <c r="B1609" t="s">
        <v>1684</v>
      </c>
      <c r="C1609" t="s">
        <v>1132</v>
      </c>
      <c r="D1609" s="72">
        <v>1311.2791201837194</v>
      </c>
      <c r="F1609" t="e">
        <f>Tabela1[[#This Row],[Coluna4]]-(Tabela1[[#This Row],[Coluna4]]*desconto)</f>
        <v>#REF!</v>
      </c>
      <c r="I1609">
        <v>1595.0000000000002</v>
      </c>
    </row>
    <row r="1610" spans="1:9" x14ac:dyDescent="0.25">
      <c r="A1610" t="s">
        <v>1685</v>
      </c>
      <c r="B1610" t="s">
        <v>1686</v>
      </c>
      <c r="C1610" t="s">
        <v>558</v>
      </c>
      <c r="D1610" s="72">
        <v>10851.96513255492</v>
      </c>
      <c r="F1610" t="e">
        <f>Tabela1[[#This Row],[Coluna4]]-(Tabela1[[#This Row],[Coluna4]]*desconto)</f>
        <v>#REF!</v>
      </c>
      <c r="I1610">
        <v>13200.000000000002</v>
      </c>
    </row>
    <row r="1611" spans="1:9" x14ac:dyDescent="0.25">
      <c r="A1611" t="s">
        <v>1687</v>
      </c>
      <c r="B1611" t="s">
        <v>1688</v>
      </c>
      <c r="C1611" t="s">
        <v>1132</v>
      </c>
      <c r="D1611" s="72">
        <v>1356.495641569365</v>
      </c>
      <c r="F1611" t="e">
        <f>Tabela1[[#This Row],[Coluna4]]-(Tabela1[[#This Row],[Coluna4]]*desconto)</f>
        <v>#REF!</v>
      </c>
      <c r="I1611">
        <v>1650.0000000000002</v>
      </c>
    </row>
    <row r="1612" spans="1:9" x14ac:dyDescent="0.25">
      <c r="A1612" t="s">
        <v>1689</v>
      </c>
      <c r="B1612" t="s">
        <v>1690</v>
      </c>
      <c r="C1612" t="s">
        <v>1132</v>
      </c>
      <c r="D1612" s="72">
        <v>22.60826069282275</v>
      </c>
      <c r="F1612" t="e">
        <f>Tabela1[[#This Row],[Coluna4]]-(Tabela1[[#This Row],[Coluna4]]*desconto)</f>
        <v>#REF!</v>
      </c>
      <c r="I1612">
        <v>27.500000000000004</v>
      </c>
    </row>
    <row r="1613" spans="1:9" x14ac:dyDescent="0.25">
      <c r="A1613" t="s">
        <v>1691</v>
      </c>
      <c r="B1613" t="s">
        <v>1692</v>
      </c>
      <c r="C1613" t="s">
        <v>1641</v>
      </c>
      <c r="D1613" s="72">
        <v>217.03930265109838</v>
      </c>
      <c r="F1613" t="e">
        <f>Tabela1[[#This Row],[Coluna4]]-(Tabela1[[#This Row],[Coluna4]]*desconto)</f>
        <v>#REF!</v>
      </c>
      <c r="I1613">
        <v>264</v>
      </c>
    </row>
    <row r="1614" spans="1:9" x14ac:dyDescent="0.25">
      <c r="A1614">
        <v>400906</v>
      </c>
      <c r="B1614" t="s">
        <v>1693</v>
      </c>
      <c r="C1614" t="s">
        <v>168</v>
      </c>
      <c r="D1614" s="72">
        <v>6.7824782078468244</v>
      </c>
      <c r="F1614" t="e">
        <f>Tabela1[[#This Row],[Coluna4]]-(Tabela1[[#This Row],[Coluna4]]*desconto)</f>
        <v>#REF!</v>
      </c>
      <c r="I1614">
        <v>8.25</v>
      </c>
    </row>
    <row r="1615" spans="1:9" x14ac:dyDescent="0.25">
      <c r="A1615">
        <v>400907</v>
      </c>
      <c r="B1615" t="s">
        <v>1694</v>
      </c>
      <c r="C1615" t="s">
        <v>4</v>
      </c>
      <c r="D1615" s="72">
        <v>26.361231967831323</v>
      </c>
      <c r="F1615" t="e">
        <f>Tabela1[[#This Row],[Coluna4]]-(Tabela1[[#This Row],[Coluna4]]*desconto)</f>
        <v>#REF!</v>
      </c>
      <c r="I1615">
        <v>32.064999999999998</v>
      </c>
    </row>
    <row r="1616" spans="1:9" x14ac:dyDescent="0.25">
      <c r="A1616" t="s">
        <v>1687</v>
      </c>
      <c r="B1616" t="s">
        <v>1688</v>
      </c>
      <c r="C1616" t="s">
        <v>1132</v>
      </c>
      <c r="D1616" s="72">
        <v>1185.7481091824629</v>
      </c>
      <c r="F1616" t="e">
        <f>Tabela1[[#This Row],[Coluna4]]-(Tabela1[[#This Row],[Coluna4]]*desconto)</f>
        <v>#REF!</v>
      </c>
      <c r="I1616">
        <v>1442.3079000000002</v>
      </c>
    </row>
    <row r="1617" spans="1:9" x14ac:dyDescent="0.25">
      <c r="A1617" t="s">
        <v>1689</v>
      </c>
      <c r="B1617" t="s">
        <v>1690</v>
      </c>
      <c r="C1617" t="s">
        <v>1132</v>
      </c>
      <c r="D1617" s="72">
        <v>19.765950158521076</v>
      </c>
      <c r="F1617" t="e">
        <f>Tabela1[[#This Row],[Coluna4]]-(Tabela1[[#This Row],[Coluna4]]*desconto)</f>
        <v>#REF!</v>
      </c>
      <c r="I1617">
        <v>24.042700000000004</v>
      </c>
    </row>
    <row r="1618" spans="1:9" x14ac:dyDescent="0.25">
      <c r="A1618" t="s">
        <v>1691</v>
      </c>
      <c r="B1618" t="s">
        <v>1692</v>
      </c>
      <c r="C1618" t="s">
        <v>1641</v>
      </c>
      <c r="D1618" s="72">
        <v>142.2909668180601</v>
      </c>
      <c r="F1618" t="e">
        <f>Tabela1[[#This Row],[Coluna4]]-(Tabela1[[#This Row],[Coluna4]]*desconto)</f>
        <v>#REF!</v>
      </c>
      <c r="I1618">
        <v>173.07840000000002</v>
      </c>
    </row>
    <row r="1619" spans="1:9" x14ac:dyDescent="0.25">
      <c r="A1619">
        <v>400906</v>
      </c>
      <c r="B1619" t="s">
        <v>1693</v>
      </c>
      <c r="C1619" t="s">
        <v>168</v>
      </c>
      <c r="D1619" s="72">
        <v>4.4465927130643781</v>
      </c>
      <c r="F1619" t="e">
        <f>Tabela1[[#This Row],[Coluna4]]-(Tabela1[[#This Row],[Coluna4]]*desconto)</f>
        <v>#REF!</v>
      </c>
      <c r="I1619">
        <v>5.4087000000000005</v>
      </c>
    </row>
    <row r="1620" spans="1:9" x14ac:dyDescent="0.25">
      <c r="A1620">
        <v>400907</v>
      </c>
      <c r="B1620" t="s">
        <v>1694</v>
      </c>
      <c r="C1620" t="s">
        <v>4</v>
      </c>
      <c r="D1620" s="72">
        <v>17.279041482310575</v>
      </c>
      <c r="F1620" t="e">
        <f>Tabela1[[#This Row],[Coluna4]]-(Tabela1[[#This Row],[Coluna4]]*desconto)</f>
        <v>#REF!</v>
      </c>
      <c r="I1620">
        <v>21.017700000000005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5F158-FB06-41F6-93CC-EF4211550BAE}">
  <dimension ref="A1:I56"/>
  <sheetViews>
    <sheetView showGridLines="0" tabSelected="1" zoomScaleNormal="100" workbookViewId="0">
      <selection activeCell="C12" sqref="C12"/>
    </sheetView>
  </sheetViews>
  <sheetFormatPr defaultRowHeight="15" x14ac:dyDescent="0.25"/>
  <cols>
    <col min="1" max="1" width="5.28515625" bestFit="1" customWidth="1"/>
    <col min="2" max="2" width="11" customWidth="1"/>
    <col min="3" max="3" width="59.5703125" bestFit="1" customWidth="1"/>
    <col min="4" max="4" width="5.5703125" bestFit="1" customWidth="1"/>
    <col min="5" max="5" width="9.5703125" bestFit="1" customWidth="1"/>
    <col min="6" max="6" width="12.7109375" customWidth="1"/>
    <col min="7" max="7" width="18" bestFit="1" customWidth="1"/>
    <col min="8" max="8" width="13.28515625" bestFit="1" customWidth="1"/>
    <col min="9" max="9" width="15.85546875" bestFit="1" customWidth="1"/>
  </cols>
  <sheetData>
    <row r="1" spans="1:9" ht="23.25" x14ac:dyDescent="0.25">
      <c r="A1" s="152" t="s">
        <v>1777</v>
      </c>
      <c r="B1" s="152"/>
      <c r="C1" s="152"/>
      <c r="D1" s="152"/>
      <c r="E1" s="152"/>
      <c r="F1" s="152"/>
      <c r="G1" s="152"/>
      <c r="H1" s="152"/>
      <c r="I1" s="152"/>
    </row>
    <row r="2" spans="1:9" ht="15.75" x14ac:dyDescent="0.25">
      <c r="A2" s="153" t="s">
        <v>1695</v>
      </c>
      <c r="B2" s="153"/>
      <c r="C2" s="153"/>
      <c r="D2" s="153"/>
      <c r="E2" s="153"/>
      <c r="F2" s="153"/>
      <c r="G2" s="153"/>
      <c r="H2" s="153"/>
      <c r="I2" s="153"/>
    </row>
    <row r="3" spans="1:9" ht="24" customHeight="1" thickBot="1" x14ac:dyDescent="0.3">
      <c r="A3" s="1"/>
      <c r="B3" s="2"/>
      <c r="C3" s="3"/>
      <c r="D3" s="3"/>
      <c r="E3" s="3"/>
      <c r="F3" s="3"/>
      <c r="G3" s="154" t="s">
        <v>1778</v>
      </c>
      <c r="H3" s="154"/>
      <c r="I3" s="154"/>
    </row>
    <row r="4" spans="1:9" ht="16.5" thickBot="1" x14ac:dyDescent="0.3">
      <c r="A4" s="92" t="s">
        <v>1696</v>
      </c>
      <c r="B4" s="93"/>
      <c r="C4" s="93"/>
      <c r="D4" s="93"/>
      <c r="E4" s="93"/>
      <c r="F4" s="93"/>
      <c r="G4" s="93"/>
      <c r="H4" s="93"/>
      <c r="I4" s="94"/>
    </row>
    <row r="5" spans="1:9" x14ac:dyDescent="0.25">
      <c r="A5" s="168" t="s">
        <v>1779</v>
      </c>
      <c r="B5" s="169"/>
      <c r="C5" s="169"/>
      <c r="D5" s="169"/>
      <c r="E5" s="169"/>
      <c r="F5" s="169"/>
      <c r="G5" s="169"/>
      <c r="H5" s="169"/>
      <c r="I5" s="170"/>
    </row>
    <row r="6" spans="1:9" x14ac:dyDescent="0.25">
      <c r="A6" s="174" t="s">
        <v>1780</v>
      </c>
      <c r="B6" s="175"/>
      <c r="C6" s="175"/>
      <c r="D6" s="176"/>
      <c r="E6" s="176"/>
      <c r="F6" s="175"/>
      <c r="G6" s="175"/>
      <c r="H6" s="175"/>
      <c r="I6" s="177"/>
    </row>
    <row r="7" spans="1:9" ht="15.75" thickBot="1" x14ac:dyDescent="0.3">
      <c r="A7" s="171" t="s">
        <v>1697</v>
      </c>
      <c r="B7" s="172"/>
      <c r="C7" s="172"/>
      <c r="D7" s="172"/>
      <c r="E7" s="173"/>
      <c r="F7" s="4" t="s">
        <v>1698</v>
      </c>
      <c r="G7" s="5">
        <v>44361</v>
      </c>
      <c r="H7" s="4" t="s">
        <v>1699</v>
      </c>
      <c r="I7" s="6">
        <f>'[1]PLAN. BDI.IMP'!D42</f>
        <v>0.25843329945098037</v>
      </c>
    </row>
    <row r="8" spans="1:9" x14ac:dyDescent="0.25">
      <c r="A8" s="85"/>
      <c r="B8" s="85"/>
      <c r="C8" s="85"/>
      <c r="D8" s="85"/>
      <c r="E8" s="85"/>
      <c r="F8" s="85"/>
      <c r="G8" s="85"/>
      <c r="H8" s="85"/>
      <c r="I8" s="85"/>
    </row>
    <row r="9" spans="1:9" x14ac:dyDescent="0.25">
      <c r="A9" s="86" t="s">
        <v>1700</v>
      </c>
      <c r="B9" s="86" t="s">
        <v>1701</v>
      </c>
      <c r="C9" s="86" t="s">
        <v>1702</v>
      </c>
      <c r="D9" s="88" t="s">
        <v>1703</v>
      </c>
      <c r="E9" s="86" t="s">
        <v>1704</v>
      </c>
      <c r="F9" s="90" t="s">
        <v>1705</v>
      </c>
      <c r="G9" s="91"/>
      <c r="H9" s="90" t="s">
        <v>1706</v>
      </c>
      <c r="I9" s="91"/>
    </row>
    <row r="10" spans="1:9" x14ac:dyDescent="0.25">
      <c r="A10" s="87"/>
      <c r="B10" s="87"/>
      <c r="C10" s="87"/>
      <c r="D10" s="89"/>
      <c r="E10" s="87"/>
      <c r="F10" s="7" t="s">
        <v>1707</v>
      </c>
      <c r="G10" s="8" t="s">
        <v>1708</v>
      </c>
      <c r="H10" s="9" t="s">
        <v>1707</v>
      </c>
      <c r="I10" s="8" t="s">
        <v>1708</v>
      </c>
    </row>
    <row r="11" spans="1:9" x14ac:dyDescent="0.25">
      <c r="A11" s="10">
        <v>1</v>
      </c>
      <c r="B11" s="11">
        <v>230102</v>
      </c>
      <c r="C11" s="12" t="str">
        <f>VLOOKUP(B11,'preço de mercado'!A2:D1620,2,0)</f>
        <v>ALCA CONECTOR ESTRIBO ABERTA</v>
      </c>
      <c r="D11" s="12" t="str">
        <f>VLOOKUP(B11,'preço de mercado'!A2:D1620,3,0)</f>
        <v>PC</v>
      </c>
      <c r="E11" s="13">
        <v>3</v>
      </c>
      <c r="F11" s="12">
        <f>VLOOKUP(B11,'preço de mercado'!A2:D1620,4,0)</f>
        <v>16.395510654435057</v>
      </c>
      <c r="G11" s="14">
        <f>ROUND(F11*E11,2)</f>
        <v>49.19</v>
      </c>
      <c r="H11" s="14">
        <f>ROUND(F11*(1+$I$7),2)</f>
        <v>20.63</v>
      </c>
      <c r="I11" s="15">
        <f>ROUND(H11*E11,2)</f>
        <v>61.89</v>
      </c>
    </row>
    <row r="12" spans="1:9" x14ac:dyDescent="0.25">
      <c r="A12" s="10">
        <v>2</v>
      </c>
      <c r="B12" s="11">
        <v>229005</v>
      </c>
      <c r="C12" s="12" t="str">
        <f>VLOOKUP(B12,'preço de mercado'!A3:D1621,2,0)</f>
        <v>ALCA PREF CB CA/CAL  70MM2 MULTIPLEX</v>
      </c>
      <c r="D12" s="12" t="str">
        <f>VLOOKUP(B12,'preço de mercado'!A3:D1621,3,0)</f>
        <v>PC</v>
      </c>
      <c r="E12" s="13">
        <v>2</v>
      </c>
      <c r="F12" s="12">
        <f>VLOOKUP(B12,'preço de mercado'!A3:D1621,4,0)</f>
        <v>8.4645328033928351</v>
      </c>
      <c r="G12" s="14">
        <f t="shared" ref="G12:G38" si="0">ROUND(F12*E12,2)</f>
        <v>16.93</v>
      </c>
      <c r="H12" s="14">
        <f t="shared" ref="H12:H38" si="1">ROUND(F12*(1+$I$7),2)</f>
        <v>10.65</v>
      </c>
      <c r="I12" s="15">
        <f t="shared" ref="I12:I38" si="2">ROUND(H12*E12,2)</f>
        <v>21.3</v>
      </c>
    </row>
    <row r="13" spans="1:9" x14ac:dyDescent="0.25">
      <c r="A13" s="10">
        <v>3</v>
      </c>
      <c r="B13" s="11">
        <v>75721</v>
      </c>
      <c r="C13" s="12" t="str">
        <f>VLOOKUP(B13,'preço de mercado'!A4:D1622,2,0)</f>
        <v>ARRUELA QUADRADA 38X18X3MM</v>
      </c>
      <c r="D13" s="12" t="str">
        <f>VLOOKUP(B13,'preço de mercado'!A4:D1622,3,0)</f>
        <v>PC</v>
      </c>
      <c r="E13" s="13">
        <v>10</v>
      </c>
      <c r="F13" s="12">
        <f>VLOOKUP(B13,'preço de mercado'!A4:D1622,4,0)</f>
        <v>0.55164156090487504</v>
      </c>
      <c r="G13" s="14">
        <f t="shared" si="0"/>
        <v>5.52</v>
      </c>
      <c r="H13" s="14">
        <f t="shared" si="1"/>
        <v>0.69</v>
      </c>
      <c r="I13" s="15">
        <f t="shared" si="2"/>
        <v>6.9</v>
      </c>
    </row>
    <row r="14" spans="1:9" x14ac:dyDescent="0.25">
      <c r="A14" s="10">
        <v>4</v>
      </c>
      <c r="B14" s="11">
        <v>327692</v>
      </c>
      <c r="C14" s="12" t="str">
        <f>VLOOKUP(B14,'preço de mercado'!A5:D1623,2,0)</f>
        <v>BRAÇADEIRA PLASTICA CABO MULTIPLEXADO</v>
      </c>
      <c r="D14" s="12" t="str">
        <f>VLOOKUP(B14,'preço de mercado'!A5:D1623,3,0)</f>
        <v>PC</v>
      </c>
      <c r="E14" s="13">
        <v>8</v>
      </c>
      <c r="F14" s="12">
        <f>VLOOKUP(B14,'preço de mercado'!A5:D1623,4,0)</f>
        <v>0.87720051488152251</v>
      </c>
      <c r="G14" s="14">
        <f t="shared" si="0"/>
        <v>7.02</v>
      </c>
      <c r="H14" s="14">
        <f t="shared" si="1"/>
        <v>1.1000000000000001</v>
      </c>
      <c r="I14" s="15">
        <f t="shared" si="2"/>
        <v>8.8000000000000007</v>
      </c>
    </row>
    <row r="15" spans="1:9" x14ac:dyDescent="0.25">
      <c r="A15" s="10">
        <v>5</v>
      </c>
      <c r="B15" s="11">
        <v>258921</v>
      </c>
      <c r="C15" s="12" t="str">
        <f>VLOOKUP(B15,'preço de mercado'!A6:D1624,2,0)</f>
        <v>BRACO IP TIPO MEDIO</v>
      </c>
      <c r="D15" s="12" t="str">
        <f>VLOOKUP(B15,'preço de mercado'!A6:D1624,3,0)</f>
        <v>PC</v>
      </c>
      <c r="E15" s="13">
        <v>2</v>
      </c>
      <c r="F15" s="12">
        <f>VLOOKUP(B15,'preço de mercado'!A6:D1624,4,0)</f>
        <v>184.06741525668568</v>
      </c>
      <c r="G15" s="14">
        <f t="shared" si="0"/>
        <v>368.13</v>
      </c>
      <c r="H15" s="14">
        <f t="shared" si="1"/>
        <v>231.64</v>
      </c>
      <c r="I15" s="15">
        <f t="shared" si="2"/>
        <v>463.28</v>
      </c>
    </row>
    <row r="16" spans="1:9" x14ac:dyDescent="0.25">
      <c r="A16" s="10">
        <v>6</v>
      </c>
      <c r="B16" s="11">
        <v>231712</v>
      </c>
      <c r="C16" s="12" t="str">
        <f>VLOOKUP(B16,'preço de mercado'!A7:D1625,2,0)</f>
        <v>BRACO SUPORTE C/GPO 6,5-9,5MM IT2</v>
      </c>
      <c r="D16" s="12" t="str">
        <f>VLOOKUP(B16,'preço de mercado'!A7:D1625,3,0)</f>
        <v>PC</v>
      </c>
      <c r="E16" s="13">
        <v>1</v>
      </c>
      <c r="F16" s="12">
        <f>VLOOKUP(B16,'preço de mercado'!A7:D1625,4,0)</f>
        <v>51.375011598370421</v>
      </c>
      <c r="G16" s="14">
        <f t="shared" si="0"/>
        <v>51.38</v>
      </c>
      <c r="H16" s="14">
        <f t="shared" si="1"/>
        <v>64.650000000000006</v>
      </c>
      <c r="I16" s="15">
        <f t="shared" si="2"/>
        <v>64.650000000000006</v>
      </c>
    </row>
    <row r="17" spans="1:9" x14ac:dyDescent="0.25">
      <c r="A17" s="10">
        <v>7</v>
      </c>
      <c r="B17" s="11">
        <v>2931</v>
      </c>
      <c r="C17" s="12" t="str">
        <f>VLOOKUP(B17,'preço de mercado'!A8:D1626,2,0)</f>
        <v>CABO ACO 6,4MM SM 7 FIOS ZINC</v>
      </c>
      <c r="D17" s="12" t="str">
        <f>VLOOKUP(B17,'preço de mercado'!A8:D1626,3,0)</f>
        <v>KG</v>
      </c>
      <c r="E17" s="13">
        <v>2.8</v>
      </c>
      <c r="F17" s="12">
        <f>VLOOKUP(B17,'preço de mercado'!A8:D1626,4,0)</f>
        <v>21.930012872038066</v>
      </c>
      <c r="G17" s="14">
        <f t="shared" si="0"/>
        <v>61.4</v>
      </c>
      <c r="H17" s="14">
        <f t="shared" si="1"/>
        <v>27.6</v>
      </c>
      <c r="I17" s="15">
        <f t="shared" si="2"/>
        <v>77.28</v>
      </c>
    </row>
    <row r="18" spans="1:9" x14ac:dyDescent="0.25">
      <c r="A18" s="10">
        <v>8</v>
      </c>
      <c r="B18" s="11">
        <v>225615</v>
      </c>
      <c r="C18" s="12" t="str">
        <f>VLOOKUP(B18,'preço de mercado'!A9:D1627,2,0)</f>
        <v>CABO CU XLPE 1X 1,5MM2 1KV</v>
      </c>
      <c r="D18" s="12" t="str">
        <f>VLOOKUP(B18,'preço de mercado'!A9:D1627,3,0)</f>
        <v>M1</v>
      </c>
      <c r="E18" s="13">
        <v>24</v>
      </c>
      <c r="F18" s="12">
        <f>VLOOKUP(B18,'preço de mercado'!A9:D1627,4,0)</f>
        <v>1.90813720247424</v>
      </c>
      <c r="G18" s="14">
        <f t="shared" si="0"/>
        <v>45.8</v>
      </c>
      <c r="H18" s="14">
        <f t="shared" si="1"/>
        <v>2.4</v>
      </c>
      <c r="I18" s="15">
        <f t="shared" si="2"/>
        <v>57.6</v>
      </c>
    </row>
    <row r="19" spans="1:9" x14ac:dyDescent="0.25">
      <c r="A19" s="10">
        <v>9</v>
      </c>
      <c r="B19" s="11">
        <v>226373</v>
      </c>
      <c r="C19" s="12" t="str">
        <f>VLOOKUP(B19,'preço de mercado'!A10:D1628,2,0)</f>
        <v>CABO QUADRUPLEX CA 3X1X 70+70MM2 1KV</v>
      </c>
      <c r="D19" s="12" t="str">
        <f>VLOOKUP(B19,'preço de mercado'!A10:D1628,3,0)</f>
        <v>M1</v>
      </c>
      <c r="E19" s="13">
        <v>74</v>
      </c>
      <c r="F19" s="12">
        <f>VLOOKUP(B19,'preço de mercado'!A10:D1628,4,0)</f>
        <v>24.80578363216512</v>
      </c>
      <c r="G19" s="14">
        <f t="shared" si="0"/>
        <v>1835.63</v>
      </c>
      <c r="H19" s="14">
        <f t="shared" si="1"/>
        <v>31.22</v>
      </c>
      <c r="I19" s="15">
        <f t="shared" si="2"/>
        <v>2310.2800000000002</v>
      </c>
    </row>
    <row r="20" spans="1:9" x14ac:dyDescent="0.25">
      <c r="A20" s="10">
        <v>10</v>
      </c>
      <c r="B20" s="11">
        <v>231175</v>
      </c>
      <c r="C20" s="12" t="str">
        <f>VLOOKUP(B20,'preço de mercado'!A11:D1629,2,0)</f>
        <v>CONECTOR ATERRAMENTO DE FERRAGEM</v>
      </c>
      <c r="D20" s="12" t="str">
        <f>VLOOKUP(B20,'preço de mercado'!A11:D1629,3,0)</f>
        <v>PC</v>
      </c>
      <c r="E20" s="13">
        <v>6</v>
      </c>
      <c r="F20" s="12">
        <f>VLOOKUP(B20,'preço de mercado'!A11:D1629,4,0)</f>
        <v>1.6458813784374962</v>
      </c>
      <c r="G20" s="14">
        <f t="shared" si="0"/>
        <v>9.8800000000000008</v>
      </c>
      <c r="H20" s="14">
        <f t="shared" si="1"/>
        <v>2.0699999999999998</v>
      </c>
      <c r="I20" s="15">
        <f t="shared" si="2"/>
        <v>12.42</v>
      </c>
    </row>
    <row r="21" spans="1:9" x14ac:dyDescent="0.25">
      <c r="A21" s="10">
        <v>11</v>
      </c>
      <c r="B21" s="11">
        <v>230052</v>
      </c>
      <c r="C21" s="12" t="str">
        <f>VLOOKUP(B21,'preço de mercado'!A12:D1630,2,0)</f>
        <v>CONECTOR BORNE CB CU 6MM2</v>
      </c>
      <c r="D21" s="12" t="str">
        <f>VLOOKUP(B21,'preço de mercado'!A12:D1630,3,0)</f>
        <v>PC</v>
      </c>
      <c r="E21" s="13">
        <v>4</v>
      </c>
      <c r="F21" s="12">
        <f>VLOOKUP(B21,'preço de mercado'!A12:D1630,4,0)</f>
        <v>1.4017121629550107</v>
      </c>
      <c r="G21" s="14">
        <f t="shared" si="0"/>
        <v>5.61</v>
      </c>
      <c r="H21" s="14">
        <f t="shared" si="1"/>
        <v>1.76</v>
      </c>
      <c r="I21" s="15">
        <f t="shared" si="2"/>
        <v>7.04</v>
      </c>
    </row>
    <row r="22" spans="1:9" x14ac:dyDescent="0.25">
      <c r="A22" s="10">
        <v>12</v>
      </c>
      <c r="B22" s="11">
        <v>227769</v>
      </c>
      <c r="C22" s="12" t="str">
        <f>VLOOKUP(B22,'preço de mercado'!A13:D1631,2,0)</f>
        <v>CONECTOR H ITEM 1 CAA 13-34 / 13-34MM2</v>
      </c>
      <c r="D22" s="12" t="str">
        <f>VLOOKUP(B22,'preço de mercado'!A13:D1631,3,0)</f>
        <v>PC</v>
      </c>
      <c r="E22" s="13">
        <v>1</v>
      </c>
      <c r="F22" s="12">
        <f>VLOOKUP(B22,'preço de mercado'!A13:D1631,4,0)</f>
        <v>3.7258413621771895</v>
      </c>
      <c r="G22" s="14">
        <f t="shared" si="0"/>
        <v>3.73</v>
      </c>
      <c r="H22" s="14">
        <f t="shared" si="1"/>
        <v>4.6900000000000004</v>
      </c>
      <c r="I22" s="15">
        <f t="shared" si="2"/>
        <v>4.6900000000000004</v>
      </c>
    </row>
    <row r="23" spans="1:9" x14ac:dyDescent="0.25">
      <c r="A23" s="10">
        <v>13</v>
      </c>
      <c r="B23" s="11">
        <v>227777</v>
      </c>
      <c r="C23" s="12" t="str">
        <f>VLOOKUP(B23,'preço de mercado'!A14:D1632,2,0)</f>
        <v>CONECTOR H ITEM 2 CAA 27-54 / 13-34MM2</v>
      </c>
      <c r="D23" s="12" t="str">
        <f>VLOOKUP(B23,'preço de mercado'!A14:D1632,3,0)</f>
        <v>PC</v>
      </c>
      <c r="E23" s="13">
        <v>4</v>
      </c>
      <c r="F23" s="12">
        <f>VLOOKUP(B23,'preço de mercado'!A14:D1632,4,0)</f>
        <v>4.919557526758231</v>
      </c>
      <c r="G23" s="14">
        <f t="shared" si="0"/>
        <v>19.68</v>
      </c>
      <c r="H23" s="14">
        <f t="shared" si="1"/>
        <v>6.19</v>
      </c>
      <c r="I23" s="15">
        <f t="shared" si="2"/>
        <v>24.76</v>
      </c>
    </row>
    <row r="24" spans="1:9" x14ac:dyDescent="0.25">
      <c r="A24" s="73">
        <v>14</v>
      </c>
      <c r="B24" s="11">
        <v>227785</v>
      </c>
      <c r="C24" s="12" t="str">
        <f>VLOOKUP(B24,'preço de mercado'!A15:D1633,2,0)</f>
        <v>CONECTOR H ITEM 3 CAA 42-67/ 42-67MM2</v>
      </c>
      <c r="D24" s="12" t="str">
        <f>VLOOKUP(B24,'preço de mercado'!A15:D1633,3,0)</f>
        <v>PC</v>
      </c>
      <c r="E24" s="13">
        <v>1</v>
      </c>
      <c r="F24" s="12">
        <f>VLOOKUP(B24,'preço de mercado'!A15:D1633,4,0)</f>
        <v>5.8600611715796571</v>
      </c>
      <c r="G24" s="14">
        <f t="shared" si="0"/>
        <v>5.86</v>
      </c>
      <c r="H24" s="14">
        <f t="shared" si="1"/>
        <v>7.37</v>
      </c>
      <c r="I24" s="15">
        <f t="shared" si="2"/>
        <v>7.37</v>
      </c>
    </row>
    <row r="25" spans="1:9" x14ac:dyDescent="0.25">
      <c r="A25" s="73">
        <v>15</v>
      </c>
      <c r="B25" s="11">
        <v>379679</v>
      </c>
      <c r="C25" s="12" t="str">
        <f>VLOOKUP(B25,'preço de mercado'!A16:D1634,2,0)</f>
        <v>CONECTOR PERFURAÇÃO 35-120/1,5MM2</v>
      </c>
      <c r="D25" s="12" t="str">
        <f>VLOOKUP(B25,'preço de mercado'!A16:D1634,3,0)</f>
        <v>PC</v>
      </c>
      <c r="E25" s="13">
        <v>4</v>
      </c>
      <c r="F25" s="12">
        <f>VLOOKUP(B25,'preço de mercado'!A16:D1634,4,0)</f>
        <v>15.011885100034306</v>
      </c>
      <c r="G25" s="14">
        <f t="shared" si="0"/>
        <v>60.05</v>
      </c>
      <c r="H25" s="14">
        <f t="shared" si="1"/>
        <v>18.89</v>
      </c>
      <c r="I25" s="15">
        <f t="shared" si="2"/>
        <v>75.56</v>
      </c>
    </row>
    <row r="26" spans="1:9" x14ac:dyDescent="0.25">
      <c r="A26" s="73">
        <v>16</v>
      </c>
      <c r="B26" s="11">
        <v>327767</v>
      </c>
      <c r="C26" s="12" t="str">
        <f>VLOOKUP(B26,'preço de mercado'!A17:D1635,2,0)</f>
        <v>CONECTOR PERFURAÇÃO 70-120/70-120MM2</v>
      </c>
      <c r="D26" s="12" t="str">
        <f>VLOOKUP(B26,'preço de mercado'!A17:D1635,3,0)</f>
        <v>PC</v>
      </c>
      <c r="E26" s="13">
        <v>3</v>
      </c>
      <c r="F26" s="12">
        <f>VLOOKUP(B26,'preço de mercado'!A17:D1635,4,0)</f>
        <v>41.97901845443328</v>
      </c>
      <c r="G26" s="14">
        <f t="shared" si="0"/>
        <v>125.94</v>
      </c>
      <c r="H26" s="14">
        <f t="shared" si="1"/>
        <v>52.83</v>
      </c>
      <c r="I26" s="15">
        <f t="shared" si="2"/>
        <v>158.49</v>
      </c>
    </row>
    <row r="27" spans="1:9" x14ac:dyDescent="0.25">
      <c r="A27" s="73">
        <v>17</v>
      </c>
      <c r="B27" s="11">
        <v>227389</v>
      </c>
      <c r="C27" s="12" t="str">
        <f>VLOOKUP(B27,'preço de mercado'!A18:D1636,2,0)</f>
        <v>CONECTOR TERM COMP CB ACO 6.4MM 1 FURO</v>
      </c>
      <c r="D27" s="12" t="str">
        <f>VLOOKUP(B27,'preço de mercado'!A18:D1636,3,0)</f>
        <v>PC</v>
      </c>
      <c r="E27" s="13">
        <v>1</v>
      </c>
      <c r="F27" s="12">
        <f>VLOOKUP(B27,'preço de mercado'!A18:D1636,4,0)</f>
        <v>2.2427394607280169</v>
      </c>
      <c r="G27" s="14">
        <f t="shared" si="0"/>
        <v>2.2400000000000002</v>
      </c>
      <c r="H27" s="14">
        <f t="shared" si="1"/>
        <v>2.82</v>
      </c>
      <c r="I27" s="15">
        <f t="shared" si="2"/>
        <v>2.82</v>
      </c>
    </row>
    <row r="28" spans="1:9" x14ac:dyDescent="0.25">
      <c r="A28" s="73">
        <v>18</v>
      </c>
      <c r="B28" s="11">
        <v>222539</v>
      </c>
      <c r="C28" s="12" t="str">
        <f>VLOOKUP(B28,'preço de mercado'!A19:D1637,2,0)</f>
        <v>HASTE ATERRAMENTO 2400MM ACO</v>
      </c>
      <c r="D28" s="12" t="str">
        <f>VLOOKUP(B28,'preço de mercado'!A19:D1637,3,0)</f>
        <v>PC</v>
      </c>
      <c r="E28" s="13">
        <v>1</v>
      </c>
      <c r="F28" s="12">
        <f>VLOOKUP(B28,'preço de mercado'!A19:D1637,4,0)</f>
        <v>55.218415916150285</v>
      </c>
      <c r="G28" s="14">
        <f t="shared" si="0"/>
        <v>55.22</v>
      </c>
      <c r="H28" s="14">
        <f t="shared" si="1"/>
        <v>69.489999999999995</v>
      </c>
      <c r="I28" s="15">
        <f t="shared" si="2"/>
        <v>69.489999999999995</v>
      </c>
    </row>
    <row r="29" spans="1:9" x14ac:dyDescent="0.25">
      <c r="A29" s="73">
        <v>19</v>
      </c>
      <c r="B29" s="11">
        <v>352237</v>
      </c>
      <c r="C29" s="12" t="str">
        <f>VLOOKUP(B29,'preço de mercado'!A20:D1638,2,0)</f>
        <v>IDENTIFICADOR DE FASE A</v>
      </c>
      <c r="D29" s="12" t="str">
        <f>VLOOKUP(B29,'preço de mercado'!A20:D1638,3,0)</f>
        <v>PC</v>
      </c>
      <c r="E29" s="13">
        <v>2</v>
      </c>
      <c r="F29" s="12">
        <f>VLOOKUP(B29,'preço de mercado'!A20:D1638,4,0)</f>
        <v>1.1394563389182666</v>
      </c>
      <c r="G29" s="14">
        <f t="shared" si="0"/>
        <v>2.2799999999999998</v>
      </c>
      <c r="H29" s="14">
        <f t="shared" si="1"/>
        <v>1.43</v>
      </c>
      <c r="I29" s="15">
        <f t="shared" si="2"/>
        <v>2.86</v>
      </c>
    </row>
    <row r="30" spans="1:9" x14ac:dyDescent="0.25">
      <c r="A30" s="73">
        <v>20</v>
      </c>
      <c r="B30" s="11">
        <v>352242</v>
      </c>
      <c r="C30" s="12" t="str">
        <f>VLOOKUP(B30,'preço de mercado'!A21:D1639,2,0)</f>
        <v>IDENTIFICADOR DE FASE B</v>
      </c>
      <c r="D30" s="12" t="str">
        <f>VLOOKUP(B30,'preço de mercado'!A21:D1639,3,0)</f>
        <v>PC</v>
      </c>
      <c r="E30" s="13">
        <v>2</v>
      </c>
      <c r="F30" s="12">
        <f>VLOOKUP(B30,'preço de mercado'!A21:D1639,4,0)</f>
        <v>1.1394563389182666</v>
      </c>
      <c r="G30" s="14">
        <f t="shared" si="0"/>
        <v>2.2799999999999998</v>
      </c>
      <c r="H30" s="14">
        <f t="shared" si="1"/>
        <v>1.43</v>
      </c>
      <c r="I30" s="15">
        <f t="shared" si="2"/>
        <v>2.86</v>
      </c>
    </row>
    <row r="31" spans="1:9" x14ac:dyDescent="0.25">
      <c r="A31" s="73">
        <v>21</v>
      </c>
      <c r="B31" s="11">
        <v>376238</v>
      </c>
      <c r="C31" s="12" t="str">
        <f>VLOOKUP(B31,'preço de mercado'!A22:D1640,2,0)</f>
        <v>LAMPADA VS  100W AP E-40 TUBULAR</v>
      </c>
      <c r="D31" s="12" t="str">
        <f>VLOOKUP(B31,'preço de mercado'!A22:D1640,3,0)</f>
        <v>PC</v>
      </c>
      <c r="E31" s="13">
        <v>2</v>
      </c>
      <c r="F31" s="12">
        <f>VLOOKUP(B31,'preço de mercado'!A22:D1640,4,0)</f>
        <v>27.138956135664429</v>
      </c>
      <c r="G31" s="14">
        <f t="shared" si="0"/>
        <v>54.28</v>
      </c>
      <c r="H31" s="14">
        <f t="shared" si="1"/>
        <v>34.15</v>
      </c>
      <c r="I31" s="15">
        <f t="shared" si="2"/>
        <v>68.3</v>
      </c>
    </row>
    <row r="32" spans="1:9" x14ac:dyDescent="0.25">
      <c r="A32" s="73">
        <v>22</v>
      </c>
      <c r="B32" s="11">
        <v>376109</v>
      </c>
      <c r="C32" s="12" t="str">
        <f>VLOOKUP(B32,'preço de mercado'!A23:D1641,2,0)</f>
        <v>LUMINARIA C/EQUIP VS100W VIDRO PLANO</v>
      </c>
      <c r="D32" s="12" t="str">
        <f>VLOOKUP(B32,'preço de mercado'!A23:D1641,3,0)</f>
        <v>PC</v>
      </c>
      <c r="E32" s="13">
        <v>2</v>
      </c>
      <c r="F32" s="12">
        <f>VLOOKUP(B32,'preço de mercado'!A23:D1641,4,0)</f>
        <v>393.38373605511583</v>
      </c>
      <c r="G32" s="14">
        <f t="shared" si="0"/>
        <v>786.77</v>
      </c>
      <c r="H32" s="14">
        <f t="shared" si="1"/>
        <v>495.05</v>
      </c>
      <c r="I32" s="15">
        <f t="shared" si="2"/>
        <v>990.1</v>
      </c>
    </row>
    <row r="33" spans="1:9" x14ac:dyDescent="0.25">
      <c r="A33" s="73">
        <v>23</v>
      </c>
      <c r="B33" s="11">
        <v>237289</v>
      </c>
      <c r="C33" s="12" t="str">
        <f>VLOOKUP(B33,'preço de mercado'!A24:D1642,2,0)</f>
        <v>OLHAL P/ PARAFUSO CL 50KN</v>
      </c>
      <c r="D33" s="12" t="str">
        <f>VLOOKUP(B33,'preço de mercado'!A24:D1642,3,0)</f>
        <v>PC</v>
      </c>
      <c r="E33" s="13">
        <v>7</v>
      </c>
      <c r="F33" s="12">
        <f>VLOOKUP(B33,'preço de mercado'!A24:D1642,4,0)</f>
        <v>21.450717745350225</v>
      </c>
      <c r="G33" s="14">
        <f t="shared" si="0"/>
        <v>150.16</v>
      </c>
      <c r="H33" s="14">
        <f t="shared" si="1"/>
        <v>26.99</v>
      </c>
      <c r="I33" s="15">
        <f t="shared" si="2"/>
        <v>188.93</v>
      </c>
    </row>
    <row r="34" spans="1:9" x14ac:dyDescent="0.25">
      <c r="A34" s="73">
        <v>24</v>
      </c>
      <c r="B34" s="11">
        <v>74823</v>
      </c>
      <c r="C34" s="12" t="str">
        <f>VLOOKUP(B34,'preço de mercado'!A25:D1643,2,0)</f>
        <v>PARAFUSO CABECA QUADRADA M16X250MM</v>
      </c>
      <c r="D34" s="12" t="str">
        <f>VLOOKUP(B34,'preço de mercado'!A25:D1643,3,0)</f>
        <v>PC</v>
      </c>
      <c r="E34" s="13">
        <v>8</v>
      </c>
      <c r="F34" s="12">
        <f>VLOOKUP(B34,'preço de mercado'!A25:D1643,4,0)</f>
        <v>7.1442103789319891</v>
      </c>
      <c r="G34" s="14">
        <f t="shared" si="0"/>
        <v>57.15</v>
      </c>
      <c r="H34" s="14">
        <f t="shared" si="1"/>
        <v>8.99</v>
      </c>
      <c r="I34" s="15">
        <f t="shared" si="2"/>
        <v>71.92</v>
      </c>
    </row>
    <row r="35" spans="1:9" x14ac:dyDescent="0.25">
      <c r="A35" s="73">
        <v>25</v>
      </c>
      <c r="B35" s="11">
        <v>74831</v>
      </c>
      <c r="C35" s="12" t="str">
        <f>VLOOKUP(B35,'preço de mercado'!A26:D1644,2,0)</f>
        <v>PARAFUSO CABECA QUADRADA M16X300MM</v>
      </c>
      <c r="D35" s="12" t="str">
        <f>VLOOKUP(B35,'preço de mercado'!A26:D1644,3,0)</f>
        <v>PC</v>
      </c>
      <c r="E35" s="13">
        <v>6</v>
      </c>
      <c r="F35" s="12">
        <f>VLOOKUP(B35,'preço de mercado'!A26:D1644,4,0)</f>
        <v>8.5278359333327405</v>
      </c>
      <c r="G35" s="14">
        <f t="shared" si="0"/>
        <v>51.17</v>
      </c>
      <c r="H35" s="14">
        <f t="shared" si="1"/>
        <v>10.73</v>
      </c>
      <c r="I35" s="15">
        <f t="shared" si="2"/>
        <v>64.38</v>
      </c>
    </row>
    <row r="36" spans="1:9" x14ac:dyDescent="0.25">
      <c r="A36" s="73">
        <v>26</v>
      </c>
      <c r="B36" s="11">
        <v>207373</v>
      </c>
      <c r="C36" s="12" t="str">
        <f>VLOOKUP(B36,'preço de mercado'!A27:D1645,2,0)</f>
        <v>POSTE CONCRETO DUPLO T 11M 300DAN</v>
      </c>
      <c r="D36" s="12" t="str">
        <f>VLOOKUP(B36,'preço de mercado'!A27:D1645,3,0)</f>
        <v>PC</v>
      </c>
      <c r="E36" s="13">
        <v>2</v>
      </c>
      <c r="F36" s="12">
        <f>VLOOKUP(B36,'preço de mercado'!A27:D1645,4,0)</f>
        <v>872.90494534988636</v>
      </c>
      <c r="G36" s="14">
        <f t="shared" si="0"/>
        <v>1745.81</v>
      </c>
      <c r="H36" s="14">
        <f t="shared" si="1"/>
        <v>1098.49</v>
      </c>
      <c r="I36" s="15">
        <f t="shared" si="2"/>
        <v>2196.98</v>
      </c>
    </row>
    <row r="37" spans="1:9" x14ac:dyDescent="0.25">
      <c r="A37" s="73">
        <v>27</v>
      </c>
      <c r="B37" s="11">
        <v>327361</v>
      </c>
      <c r="C37" s="12" t="str">
        <f>VLOOKUP(B37,'preço de mercado'!A28:D1646,2,0)</f>
        <v>RELE FOTOELETRONICO</v>
      </c>
      <c r="D37" s="12" t="str">
        <f>VLOOKUP(B37,'preço de mercado'!A28:D1646,3,0)</f>
        <v>PC</v>
      </c>
      <c r="E37" s="13">
        <v>2</v>
      </c>
      <c r="F37" s="12">
        <f>VLOOKUP(B37,'preço de mercado'!A28:D1646,4,0)</f>
        <v>27.771987435063465</v>
      </c>
      <c r="G37" s="14">
        <f t="shared" si="0"/>
        <v>55.54</v>
      </c>
      <c r="H37" s="14">
        <f t="shared" si="1"/>
        <v>34.950000000000003</v>
      </c>
      <c r="I37" s="15">
        <f t="shared" si="2"/>
        <v>69.900000000000006</v>
      </c>
    </row>
    <row r="38" spans="1:9" x14ac:dyDescent="0.25">
      <c r="A38" s="73">
        <v>28</v>
      </c>
      <c r="B38" s="11">
        <v>237768</v>
      </c>
      <c r="C38" s="12" t="str">
        <f>VLOOKUP(B38,'preço de mercado'!A29:D1647,2,0)</f>
        <v>SAPATILHA</v>
      </c>
      <c r="D38" s="12" t="str">
        <f>VLOOKUP(B38,'preço de mercado'!A29:D1647,3,0)</f>
        <v>PC</v>
      </c>
      <c r="E38" s="13">
        <v>2</v>
      </c>
      <c r="F38" s="12">
        <f>VLOOKUP(B38,'preço de mercado'!A29:D1647,4,0)</f>
        <v>1.8357907682572072</v>
      </c>
      <c r="G38" s="14">
        <f t="shared" si="0"/>
        <v>3.67</v>
      </c>
      <c r="H38" s="14">
        <f t="shared" si="1"/>
        <v>2.31</v>
      </c>
      <c r="I38" s="15">
        <f t="shared" si="2"/>
        <v>4.62</v>
      </c>
    </row>
    <row r="39" spans="1:9" x14ac:dyDescent="0.25">
      <c r="A39" s="82" t="s">
        <v>1709</v>
      </c>
      <c r="B39" s="82"/>
      <c r="C39" s="82"/>
      <c r="D39" s="82"/>
      <c r="E39" s="82"/>
      <c r="F39" s="83">
        <f>ROUND(SUM(G11:G38),2)</f>
        <v>5638.32</v>
      </c>
      <c r="G39" s="83"/>
      <c r="H39" s="78">
        <f>ROUND(SUM(I11:I38),2)</f>
        <v>7095.47</v>
      </c>
      <c r="I39" s="78"/>
    </row>
    <row r="40" spans="1:9" x14ac:dyDescent="0.25">
      <c r="A40" s="84" t="s">
        <v>1710</v>
      </c>
      <c r="B40" s="84"/>
      <c r="C40" s="84"/>
      <c r="D40" s="84"/>
      <c r="E40" s="84"/>
      <c r="F40" s="81" t="s">
        <v>1705</v>
      </c>
      <c r="G40" s="81"/>
      <c r="H40" s="81" t="s">
        <v>1706</v>
      </c>
      <c r="I40" s="81"/>
    </row>
    <row r="41" spans="1:9" x14ac:dyDescent="0.25">
      <c r="A41" s="16" t="s">
        <v>1700</v>
      </c>
      <c r="B41" s="16" t="s">
        <v>1711</v>
      </c>
      <c r="C41" s="16" t="s">
        <v>1702</v>
      </c>
      <c r="D41" s="16" t="s">
        <v>103</v>
      </c>
      <c r="E41" s="16" t="s">
        <v>1704</v>
      </c>
      <c r="F41" s="17" t="s">
        <v>1712</v>
      </c>
      <c r="G41" s="17" t="s">
        <v>1713</v>
      </c>
      <c r="H41" s="17" t="s">
        <v>1712</v>
      </c>
      <c r="I41" s="17" t="s">
        <v>1713</v>
      </c>
    </row>
    <row r="42" spans="1:9" x14ac:dyDescent="0.25">
      <c r="A42" s="16">
        <v>1</v>
      </c>
      <c r="B42" s="18" t="s">
        <v>1714</v>
      </c>
      <c r="C42" s="16" t="s">
        <v>1715</v>
      </c>
      <c r="D42" s="16" t="s">
        <v>1132</v>
      </c>
      <c r="E42" s="19">
        <v>2.5</v>
      </c>
      <c r="F42" s="20">
        <f>US_</f>
        <v>1250</v>
      </c>
      <c r="G42" s="20">
        <f>ROUND(E42*F42,2)</f>
        <v>3125</v>
      </c>
      <c r="H42" s="14">
        <f>F42*(1+$I$7)</f>
        <v>1573.0416243137254</v>
      </c>
      <c r="I42" s="21">
        <f>ROUND(H42*E42,2)</f>
        <v>3932.6</v>
      </c>
    </row>
    <row r="43" spans="1:9" x14ac:dyDescent="0.25">
      <c r="A43" s="22">
        <v>2</v>
      </c>
      <c r="B43" s="71" t="s">
        <v>1769</v>
      </c>
      <c r="C43" s="70" t="s">
        <v>1768</v>
      </c>
      <c r="D43" s="22" t="s">
        <v>1132</v>
      </c>
      <c r="E43" s="23">
        <v>3.7</v>
      </c>
      <c r="F43" s="20">
        <v>70</v>
      </c>
      <c r="G43" s="20">
        <f>ROUND(E43*F43,2)</f>
        <v>259</v>
      </c>
      <c r="H43" s="14">
        <f>F43*(1+$I$7)</f>
        <v>88.090330961568625</v>
      </c>
      <c r="I43" s="21">
        <f>ROUND(H43*E43,2)</f>
        <v>325.93</v>
      </c>
    </row>
    <row r="44" spans="1:9" x14ac:dyDescent="0.25">
      <c r="A44" s="79" t="s">
        <v>1716</v>
      </c>
      <c r="B44" s="79"/>
      <c r="C44" s="79"/>
      <c r="D44" s="79"/>
      <c r="E44" s="79"/>
      <c r="F44" s="80">
        <f>SUM(G42:G43)</f>
        <v>3384</v>
      </c>
      <c r="G44" s="80"/>
      <c r="H44" s="78">
        <f>SUM(I42:I43)</f>
        <v>4258.53</v>
      </c>
      <c r="I44" s="78"/>
    </row>
    <row r="45" spans="1:9" x14ac:dyDescent="0.25">
      <c r="A45" s="76" t="s">
        <v>1717</v>
      </c>
      <c r="B45" s="76"/>
      <c r="C45" s="76"/>
      <c r="D45" s="76"/>
      <c r="E45" s="76"/>
      <c r="F45" s="81" t="s">
        <v>1705</v>
      </c>
      <c r="G45" s="81"/>
      <c r="H45" s="81" t="s">
        <v>1706</v>
      </c>
      <c r="I45" s="81"/>
    </row>
    <row r="46" spans="1:9" x14ac:dyDescent="0.25">
      <c r="A46" s="76" t="s">
        <v>1709</v>
      </c>
      <c r="B46" s="76"/>
      <c r="C46" s="76"/>
      <c r="D46" s="76"/>
      <c r="E46" s="76"/>
      <c r="F46" s="77">
        <f>ROUND(F39,2)</f>
        <v>5638.32</v>
      </c>
      <c r="G46" s="77"/>
      <c r="H46" s="78">
        <f>ROUND(H39,2)</f>
        <v>7095.47</v>
      </c>
      <c r="I46" s="78"/>
    </row>
    <row r="47" spans="1:9" x14ac:dyDescent="0.25">
      <c r="A47" s="76" t="s">
        <v>1716</v>
      </c>
      <c r="B47" s="76"/>
      <c r="C47" s="76"/>
      <c r="D47" s="76"/>
      <c r="E47" s="76"/>
      <c r="F47" s="77">
        <f>ROUND(F44,2)</f>
        <v>3384</v>
      </c>
      <c r="G47" s="77"/>
      <c r="H47" s="78">
        <f>H44</f>
        <v>4258.53</v>
      </c>
      <c r="I47" s="78"/>
    </row>
    <row r="48" spans="1:9" x14ac:dyDescent="0.25">
      <c r="A48" s="75" t="s">
        <v>1718</v>
      </c>
      <c r="B48" s="76"/>
      <c r="C48" s="76"/>
      <c r="D48" s="76"/>
      <c r="E48" s="76"/>
      <c r="F48" s="77">
        <f>ROUND(SUM(F46:G47),2)</f>
        <v>9022.32</v>
      </c>
      <c r="G48" s="77"/>
      <c r="H48" s="78">
        <f>SUM(H46:I47)</f>
        <v>11354</v>
      </c>
      <c r="I48" s="78"/>
    </row>
    <row r="49" spans="1:9" x14ac:dyDescent="0.25">
      <c r="A49" s="24"/>
      <c r="B49" s="25"/>
      <c r="D49" s="26"/>
      <c r="H49" s="27"/>
    </row>
    <row r="50" spans="1:9" x14ac:dyDescent="0.25">
      <c r="A50" s="24"/>
      <c r="B50" s="25"/>
      <c r="D50" s="26"/>
      <c r="H50" s="27"/>
    </row>
    <row r="51" spans="1:9" x14ac:dyDescent="0.25">
      <c r="A51" s="74"/>
      <c r="B51" s="74"/>
      <c r="C51" s="74"/>
      <c r="D51" s="74"/>
      <c r="E51" s="74"/>
      <c r="F51" s="74"/>
      <c r="G51" s="74"/>
      <c r="H51" s="74"/>
      <c r="I51" s="74"/>
    </row>
    <row r="52" spans="1:9" x14ac:dyDescent="0.25">
      <c r="A52" s="24"/>
      <c r="B52" s="24"/>
      <c r="C52" s="24"/>
      <c r="D52" s="24"/>
      <c r="E52" s="24"/>
      <c r="F52" s="24"/>
      <c r="G52" s="24"/>
      <c r="H52" s="24"/>
      <c r="I52" s="24"/>
    </row>
    <row r="53" spans="1:9" x14ac:dyDescent="0.25">
      <c r="A53" s="74"/>
      <c r="B53" s="74"/>
      <c r="C53" s="74"/>
      <c r="D53" s="74"/>
      <c r="E53" s="74"/>
      <c r="F53" s="74"/>
      <c r="G53" s="74"/>
      <c r="H53" s="27"/>
    </row>
    <row r="54" spans="1:9" x14ac:dyDescent="0.25">
      <c r="A54" s="74"/>
      <c r="B54" s="74"/>
      <c r="C54" s="74"/>
      <c r="D54" s="74"/>
      <c r="E54" s="74"/>
      <c r="F54" s="74"/>
      <c r="G54" s="74"/>
      <c r="H54" s="74"/>
      <c r="I54" s="74"/>
    </row>
    <row r="55" spans="1:9" x14ac:dyDescent="0.25">
      <c r="A55" s="74"/>
      <c r="B55" s="74"/>
      <c r="C55" s="74"/>
      <c r="D55" s="74"/>
      <c r="E55" s="74"/>
      <c r="F55" s="74"/>
      <c r="G55" s="74"/>
      <c r="H55" s="74"/>
      <c r="I55" s="74"/>
    </row>
    <row r="56" spans="1:9" x14ac:dyDescent="0.25">
      <c r="A56" s="74"/>
      <c r="B56" s="74"/>
      <c r="C56" s="74"/>
      <c r="D56" s="74"/>
      <c r="E56" s="74"/>
      <c r="F56" s="74"/>
      <c r="G56" s="74"/>
      <c r="H56" s="74"/>
      <c r="I56" s="74"/>
    </row>
  </sheetData>
  <mergeCells count="41">
    <mergeCell ref="A1:I1"/>
    <mergeCell ref="A2:I2"/>
    <mergeCell ref="A4:I4"/>
    <mergeCell ref="A5:I5"/>
    <mergeCell ref="A6:I6"/>
    <mergeCell ref="G3:I3"/>
    <mergeCell ref="A7:E7"/>
    <mergeCell ref="A8:I8"/>
    <mergeCell ref="A9:A10"/>
    <mergeCell ref="B9:B10"/>
    <mergeCell ref="C9:C10"/>
    <mergeCell ref="D9:D10"/>
    <mergeCell ref="E9:E10"/>
    <mergeCell ref="F9:G9"/>
    <mergeCell ref="H9:I9"/>
    <mergeCell ref="A39:E39"/>
    <mergeCell ref="F39:G39"/>
    <mergeCell ref="H39:I39"/>
    <mergeCell ref="A40:E40"/>
    <mergeCell ref="F40:G40"/>
    <mergeCell ref="H40:I40"/>
    <mergeCell ref="A44:E44"/>
    <mergeCell ref="F44:G44"/>
    <mergeCell ref="H44:I44"/>
    <mergeCell ref="A45:E45"/>
    <mergeCell ref="F45:G45"/>
    <mergeCell ref="H45:I45"/>
    <mergeCell ref="A46:E46"/>
    <mergeCell ref="F46:G46"/>
    <mergeCell ref="H46:I46"/>
    <mergeCell ref="A47:E47"/>
    <mergeCell ref="F47:G47"/>
    <mergeCell ref="H47:I47"/>
    <mergeCell ref="A55:I55"/>
    <mergeCell ref="A56:I56"/>
    <mergeCell ref="A48:E48"/>
    <mergeCell ref="F48:G48"/>
    <mergeCell ref="H48:I48"/>
    <mergeCell ref="A51:I51"/>
    <mergeCell ref="A53:G53"/>
    <mergeCell ref="A54:I54"/>
  </mergeCells>
  <pageMargins left="0.511811024" right="0.511811024" top="0.78740157499999996" bottom="0.78740157499999996" header="0.31496062000000002" footer="0.31496062000000002"/>
  <pageSetup paperSize="9" scale="56" orientation="portrait" r:id="rId1"/>
  <ignoredErrors>
    <ignoredError sqref="C24:D38 F24:I38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27C1A-AB66-48D1-B602-8B50E0AC235B}">
  <dimension ref="A1:J59"/>
  <sheetViews>
    <sheetView showGridLines="0" topLeftCell="A46" workbookViewId="0">
      <selection activeCell="N9" sqref="N9"/>
    </sheetView>
  </sheetViews>
  <sheetFormatPr defaultRowHeight="15" x14ac:dyDescent="0.25"/>
  <cols>
    <col min="1" max="10" width="9.7109375" customWidth="1"/>
  </cols>
  <sheetData>
    <row r="1" spans="1:10" ht="23.25" customHeight="1" x14ac:dyDescent="0.25">
      <c r="A1" s="163" t="s">
        <v>1781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 ht="15.75" customHeight="1" x14ac:dyDescent="0.25">
      <c r="A2" s="164" t="s">
        <v>1782</v>
      </c>
      <c r="B2" s="164"/>
      <c r="C2" s="164"/>
      <c r="D2" s="164"/>
      <c r="E2" s="164"/>
      <c r="F2" s="164"/>
      <c r="G2" s="164"/>
      <c r="H2" s="164"/>
      <c r="I2" s="164"/>
      <c r="J2" s="164"/>
    </row>
    <row r="3" spans="1:10" ht="24" customHeight="1" thickBot="1" x14ac:dyDescent="0.3">
      <c r="A3" s="165"/>
      <c r="B3" s="165"/>
      <c r="C3" s="165"/>
      <c r="D3" s="165"/>
      <c r="E3" s="165"/>
      <c r="F3" s="165"/>
      <c r="G3" s="164" t="s">
        <v>1778</v>
      </c>
      <c r="H3" s="164"/>
      <c r="I3" s="164"/>
      <c r="J3" s="164"/>
    </row>
    <row r="4" spans="1:10" ht="20.25" x14ac:dyDescent="0.3">
      <c r="A4" s="116" t="s">
        <v>1723</v>
      </c>
      <c r="B4" s="117"/>
      <c r="C4" s="117"/>
      <c r="D4" s="117"/>
      <c r="E4" s="117"/>
      <c r="F4" s="117"/>
      <c r="G4" s="117"/>
      <c r="H4" s="117"/>
      <c r="I4" s="117"/>
      <c r="J4" s="118"/>
    </row>
    <row r="5" spans="1:10" ht="21" customHeight="1" thickBot="1" x14ac:dyDescent="0.35">
      <c r="A5" s="119" t="s">
        <v>1724</v>
      </c>
      <c r="B5" s="120"/>
      <c r="C5" s="120"/>
      <c r="D5" s="120"/>
      <c r="E5" s="120"/>
      <c r="F5" s="120"/>
      <c r="G5" s="120"/>
      <c r="H5" s="120"/>
      <c r="I5" s="120"/>
      <c r="J5" s="121"/>
    </row>
    <row r="6" spans="1:10" ht="21" thickBot="1" x14ac:dyDescent="0.35">
      <c r="A6" s="29"/>
      <c r="B6" s="29"/>
      <c r="C6" s="29"/>
      <c r="D6" s="29"/>
      <c r="E6" s="29"/>
      <c r="F6" s="29"/>
      <c r="G6" s="29"/>
      <c r="H6" s="29"/>
      <c r="I6" s="29"/>
      <c r="J6" s="29"/>
    </row>
    <row r="7" spans="1:10" ht="15" customHeight="1" x14ac:dyDescent="0.25">
      <c r="A7" s="155" t="str">
        <f>'ITEM 1'!A5:I5</f>
        <v>OBJETO: PROJETO DE MODIFICAÇÃO E EXTENSÃO DE RDU PARA ILUMINAÇÃO PÚBLICA</v>
      </c>
      <c r="B7" s="161"/>
      <c r="C7" s="161"/>
      <c r="D7" s="161"/>
      <c r="E7" s="161"/>
      <c r="F7" s="161"/>
      <c r="G7" s="161"/>
      <c r="H7" s="161"/>
      <c r="I7" s="161"/>
      <c r="J7" s="162"/>
    </row>
    <row r="8" spans="1:10" ht="15.75" customHeight="1" thickBot="1" x14ac:dyDescent="0.3">
      <c r="A8" s="156" t="str">
        <f>'ITEM 1'!A6:I6</f>
        <v>LOCAL: RUA JUSSARA – BAIRRO SÃO JOSÉ</v>
      </c>
      <c r="B8" s="159"/>
      <c r="C8" s="159"/>
      <c r="D8" s="159"/>
      <c r="E8" s="159"/>
      <c r="F8" s="159"/>
      <c r="G8" s="159"/>
      <c r="H8" s="159"/>
      <c r="I8" s="159"/>
      <c r="J8" s="160"/>
    </row>
    <row r="9" spans="1:10" ht="15.75" thickBot="1" x14ac:dyDescent="0.3">
      <c r="A9" s="30"/>
      <c r="B9" s="30"/>
      <c r="C9" s="30"/>
      <c r="D9" s="30"/>
      <c r="E9" s="30"/>
      <c r="F9" s="30"/>
      <c r="G9" s="30"/>
      <c r="H9" s="30"/>
      <c r="I9" s="30" t="s">
        <v>1725</v>
      </c>
      <c r="J9" s="30"/>
    </row>
    <row r="10" spans="1:10" x14ac:dyDescent="0.25">
      <c r="A10" s="31" t="s">
        <v>1726</v>
      </c>
      <c r="B10" s="32"/>
      <c r="C10" s="32"/>
      <c r="D10" s="32"/>
      <c r="E10" s="32"/>
      <c r="F10" s="32"/>
      <c r="G10" s="32"/>
      <c r="H10" s="32"/>
      <c r="I10" s="32"/>
      <c r="J10" s="33"/>
    </row>
    <row r="11" spans="1:10" ht="15.75" thickBot="1" x14ac:dyDescent="0.3">
      <c r="A11" s="34"/>
      <c r="B11" s="30"/>
      <c r="C11" s="30"/>
      <c r="D11" s="30"/>
      <c r="E11" s="30"/>
      <c r="F11" s="30"/>
      <c r="G11" s="30"/>
      <c r="H11" s="30"/>
      <c r="I11" s="30"/>
      <c r="J11" s="35"/>
    </row>
    <row r="12" spans="1:10" ht="15.75" thickBot="1" x14ac:dyDescent="0.3">
      <c r="A12" s="34"/>
      <c r="B12" s="36">
        <v>5.8500000000000003E-2</v>
      </c>
      <c r="C12" s="30"/>
      <c r="D12" s="30"/>
      <c r="E12" s="30"/>
      <c r="F12" s="30"/>
      <c r="G12" s="30"/>
      <c r="H12" s="30"/>
      <c r="I12" s="30"/>
      <c r="J12" s="35"/>
    </row>
    <row r="13" spans="1:10" ht="15.75" thickBot="1" x14ac:dyDescent="0.3">
      <c r="A13" s="34"/>
      <c r="B13" s="30"/>
      <c r="C13" s="30"/>
      <c r="D13" s="30"/>
      <c r="E13" s="37"/>
      <c r="F13" s="38" t="s">
        <v>1727</v>
      </c>
      <c r="G13" s="32"/>
      <c r="H13" s="32"/>
      <c r="I13" s="39"/>
      <c r="J13" s="40">
        <f>1+B12+B16+B21</f>
        <v>1.0831999999999999</v>
      </c>
    </row>
    <row r="14" spans="1:10" ht="15.75" thickBot="1" x14ac:dyDescent="0.3">
      <c r="A14" s="34" t="s">
        <v>1728</v>
      </c>
      <c r="B14" s="30"/>
      <c r="C14" s="30"/>
      <c r="D14" s="30"/>
      <c r="E14" s="37"/>
      <c r="F14" s="41" t="s">
        <v>1729</v>
      </c>
      <c r="G14" s="30"/>
      <c r="H14" s="30"/>
      <c r="I14" s="42"/>
      <c r="J14" s="40">
        <f>1+B25</f>
        <v>1.0111000000000001</v>
      </c>
    </row>
    <row r="15" spans="1:10" ht="15.75" thickBot="1" x14ac:dyDescent="0.3">
      <c r="A15" s="34"/>
      <c r="B15" s="30"/>
      <c r="C15" s="30"/>
      <c r="D15" s="30"/>
      <c r="E15" s="37"/>
      <c r="F15" s="41" t="s">
        <v>1730</v>
      </c>
      <c r="G15" s="30"/>
      <c r="H15" s="30"/>
      <c r="I15" s="42"/>
      <c r="J15" s="40">
        <f>1+B29</f>
        <v>1.0841000000000001</v>
      </c>
    </row>
    <row r="16" spans="1:10" ht="15.75" thickBot="1" x14ac:dyDescent="0.3">
      <c r="A16" s="34"/>
      <c r="B16" s="36">
        <v>5.0000000000000001E-3</v>
      </c>
      <c r="C16" s="30"/>
      <c r="D16" s="30"/>
      <c r="E16" s="37"/>
      <c r="F16" s="41" t="s">
        <v>1731</v>
      </c>
      <c r="G16" s="30"/>
      <c r="H16" s="30"/>
      <c r="I16" s="42"/>
      <c r="J16" s="40">
        <f>1-C35-E35-G35-C37</f>
        <v>0.89849999999999997</v>
      </c>
    </row>
    <row r="17" spans="1:10" ht="15.75" thickBot="1" x14ac:dyDescent="0.3">
      <c r="A17" s="34"/>
      <c r="B17" s="30"/>
      <c r="C17" s="30"/>
      <c r="D17" s="30"/>
      <c r="E17" s="30"/>
      <c r="F17" s="43" t="s">
        <v>1732</v>
      </c>
      <c r="G17" s="44"/>
      <c r="H17" s="44"/>
      <c r="I17" s="45"/>
      <c r="J17" s="40">
        <f>1-C35-E35-G35</f>
        <v>0.94350000000000001</v>
      </c>
    </row>
    <row r="18" spans="1:10" x14ac:dyDescent="0.25">
      <c r="A18" s="34"/>
      <c r="B18" s="30"/>
      <c r="C18" s="30"/>
      <c r="D18" s="30"/>
      <c r="E18" s="30"/>
      <c r="F18" s="30"/>
      <c r="G18" s="30"/>
      <c r="H18" s="30"/>
      <c r="I18" s="30"/>
      <c r="J18" s="35"/>
    </row>
    <row r="19" spans="1:10" x14ac:dyDescent="0.25">
      <c r="A19" s="34" t="s">
        <v>1733</v>
      </c>
      <c r="B19" s="30"/>
      <c r="C19" s="30"/>
      <c r="D19" s="30"/>
      <c r="E19" s="30"/>
      <c r="F19" s="30"/>
      <c r="G19" s="30"/>
      <c r="H19" s="30"/>
      <c r="I19" s="30"/>
      <c r="J19" s="35"/>
    </row>
    <row r="20" spans="1:10" ht="15.75" thickBot="1" x14ac:dyDescent="0.3">
      <c r="A20" s="34"/>
      <c r="B20" s="30"/>
      <c r="C20" s="30"/>
      <c r="D20" s="30"/>
      <c r="E20" s="30"/>
      <c r="F20" s="30"/>
      <c r="G20" s="30"/>
      <c r="H20" s="30"/>
      <c r="I20" s="30"/>
      <c r="J20" s="35"/>
    </row>
    <row r="21" spans="1:10" ht="15.75" thickBot="1" x14ac:dyDescent="0.3">
      <c r="A21" s="34"/>
      <c r="B21" s="36">
        <v>1.9699999999999999E-2</v>
      </c>
      <c r="C21" s="46"/>
      <c r="D21" s="30"/>
      <c r="E21" s="30"/>
      <c r="F21" s="30"/>
      <c r="G21" s="30"/>
      <c r="H21" s="30"/>
      <c r="I21" s="30"/>
      <c r="J21" s="35"/>
    </row>
    <row r="22" spans="1:10" x14ac:dyDescent="0.25">
      <c r="A22" s="34"/>
      <c r="B22" s="30"/>
      <c r="C22" s="30"/>
      <c r="D22" s="30"/>
      <c r="E22" s="30"/>
      <c r="F22" s="30"/>
      <c r="G22" s="30"/>
      <c r="H22" s="30"/>
      <c r="I22" s="30"/>
      <c r="J22" s="35"/>
    </row>
    <row r="23" spans="1:10" x14ac:dyDescent="0.25">
      <c r="A23" s="34" t="s">
        <v>1734</v>
      </c>
      <c r="B23" s="30"/>
      <c r="C23" s="30"/>
      <c r="D23" s="30"/>
      <c r="E23" s="30"/>
      <c r="F23" s="30"/>
      <c r="G23" s="30"/>
      <c r="H23" s="30"/>
      <c r="I23" s="30"/>
      <c r="J23" s="35"/>
    </row>
    <row r="24" spans="1:10" ht="15.75" thickBot="1" x14ac:dyDescent="0.3">
      <c r="A24" s="34"/>
      <c r="B24" s="30"/>
      <c r="C24" s="30"/>
      <c r="D24" s="30"/>
      <c r="E24" s="30"/>
      <c r="F24" s="30"/>
      <c r="G24" s="30"/>
      <c r="H24" s="30"/>
      <c r="I24" s="30"/>
      <c r="J24" s="35"/>
    </row>
    <row r="25" spans="1:10" ht="15.75" thickBot="1" x14ac:dyDescent="0.3">
      <c r="A25" s="34"/>
      <c r="B25" s="36">
        <v>1.11E-2</v>
      </c>
      <c r="C25" s="30"/>
      <c r="D25" s="30"/>
      <c r="E25" s="30"/>
      <c r="F25" s="30"/>
      <c r="G25" s="30"/>
      <c r="H25" s="30"/>
      <c r="I25" s="30"/>
      <c r="J25" s="35"/>
    </row>
    <row r="26" spans="1:10" x14ac:dyDescent="0.25">
      <c r="A26" s="34"/>
      <c r="B26" s="30"/>
      <c r="C26" s="30"/>
      <c r="D26" s="30"/>
      <c r="E26" s="30"/>
      <c r="F26" s="30"/>
      <c r="G26" s="30"/>
      <c r="H26" s="30"/>
      <c r="I26" s="30"/>
      <c r="J26" s="35"/>
    </row>
    <row r="27" spans="1:10" x14ac:dyDescent="0.25">
      <c r="A27" s="34" t="s">
        <v>1735</v>
      </c>
      <c r="B27" s="30"/>
      <c r="C27" s="30"/>
      <c r="D27" s="30"/>
      <c r="E27" s="30"/>
      <c r="F27" s="30"/>
      <c r="G27" s="30"/>
      <c r="H27" s="30"/>
      <c r="I27" s="30"/>
      <c r="J27" s="35"/>
    </row>
    <row r="28" spans="1:10" ht="15.75" thickBot="1" x14ac:dyDescent="0.3">
      <c r="A28" s="34"/>
      <c r="B28" s="30"/>
      <c r="C28" s="30"/>
      <c r="D28" s="30"/>
      <c r="E28" s="30"/>
      <c r="F28" s="30"/>
      <c r="G28" s="30"/>
      <c r="H28" s="30"/>
      <c r="I28" s="30"/>
      <c r="J28" s="35"/>
    </row>
    <row r="29" spans="1:10" ht="15.75" thickBot="1" x14ac:dyDescent="0.3">
      <c r="A29" s="34"/>
      <c r="B29" s="36">
        <v>8.4099999999999994E-2</v>
      </c>
      <c r="C29" s="30"/>
      <c r="D29" s="30"/>
      <c r="E29" s="30"/>
      <c r="F29" s="30"/>
      <c r="G29" s="30"/>
      <c r="H29" s="30"/>
      <c r="I29" s="30"/>
      <c r="J29" s="35"/>
    </row>
    <row r="30" spans="1:10" x14ac:dyDescent="0.25">
      <c r="A30" s="34"/>
      <c r="B30" s="47"/>
      <c r="C30" s="30"/>
      <c r="D30" s="30"/>
      <c r="E30" s="30"/>
      <c r="F30" s="30"/>
      <c r="G30" s="30"/>
      <c r="H30" s="30"/>
      <c r="I30" s="30"/>
      <c r="J30" s="35"/>
    </row>
    <row r="31" spans="1:10" ht="16.5" customHeight="1" x14ac:dyDescent="0.25">
      <c r="A31" s="34" t="s">
        <v>1736</v>
      </c>
      <c r="B31" s="30"/>
      <c r="C31" s="30"/>
      <c r="D31" s="30"/>
      <c r="E31" s="30"/>
      <c r="F31" s="30"/>
      <c r="G31" s="30"/>
      <c r="H31" s="30"/>
      <c r="I31" s="30"/>
      <c r="J31" s="35"/>
    </row>
    <row r="32" spans="1:10" ht="34.5" customHeight="1" x14ac:dyDescent="0.25">
      <c r="A32" s="95" t="s">
        <v>1737</v>
      </c>
      <c r="B32" s="158"/>
      <c r="C32" s="158"/>
      <c r="D32" s="158"/>
      <c r="E32" s="158"/>
      <c r="F32" s="158"/>
      <c r="G32" s="158"/>
      <c r="H32" s="158"/>
      <c r="I32" s="158"/>
      <c r="J32" s="96"/>
    </row>
    <row r="33" spans="1:10" x14ac:dyDescent="0.25">
      <c r="A33" s="34"/>
      <c r="B33" s="30"/>
      <c r="C33" s="30"/>
      <c r="D33" s="30"/>
      <c r="E33" s="30"/>
      <c r="F33" s="30"/>
      <c r="G33" s="30"/>
      <c r="H33" s="30"/>
      <c r="I33" s="30"/>
      <c r="J33" s="35"/>
    </row>
    <row r="34" spans="1:10" ht="15.75" thickBot="1" x14ac:dyDescent="0.3">
      <c r="A34" s="34"/>
      <c r="B34" s="30"/>
      <c r="C34" s="30"/>
      <c r="D34" s="30"/>
      <c r="E34" s="30"/>
      <c r="F34" s="30"/>
      <c r="G34" s="30"/>
      <c r="H34" s="30"/>
      <c r="I34" s="30"/>
      <c r="J34" s="35"/>
    </row>
    <row r="35" spans="1:10" ht="15.75" thickBot="1" x14ac:dyDescent="0.3">
      <c r="A35" s="34"/>
      <c r="B35" s="48" t="s">
        <v>1738</v>
      </c>
      <c r="C35" s="49">
        <v>0.03</v>
      </c>
      <c r="D35" s="48" t="s">
        <v>1739</v>
      </c>
      <c r="E35" s="49">
        <v>6.4999999999999997E-3</v>
      </c>
      <c r="F35" s="48" t="s">
        <v>1740</v>
      </c>
      <c r="G35" s="49">
        <v>0.02</v>
      </c>
      <c r="H35" s="30"/>
      <c r="I35" s="30"/>
      <c r="J35" s="35"/>
    </row>
    <row r="36" spans="1:10" ht="15.75" thickBot="1" x14ac:dyDescent="0.3">
      <c r="A36" s="34"/>
      <c r="B36" s="30"/>
      <c r="C36" s="30"/>
      <c r="D36" s="30"/>
      <c r="E36" s="30"/>
      <c r="F36" s="30"/>
      <c r="G36" s="30"/>
      <c r="H36" s="30"/>
      <c r="I36" s="30"/>
      <c r="J36" s="35"/>
    </row>
    <row r="37" spans="1:10" ht="15.75" thickBot="1" x14ac:dyDescent="0.3">
      <c r="A37" s="97" t="s">
        <v>1741</v>
      </c>
      <c r="B37" s="98"/>
      <c r="C37" s="49">
        <v>4.4999999999999998E-2</v>
      </c>
      <c r="D37" s="30"/>
      <c r="E37" s="30"/>
      <c r="F37" s="30"/>
      <c r="G37" s="30"/>
      <c r="H37" s="30"/>
      <c r="I37" s="30"/>
      <c r="J37" s="35"/>
    </row>
    <row r="38" spans="1:10" x14ac:dyDescent="0.25">
      <c r="A38" s="34"/>
      <c r="B38" s="30"/>
      <c r="C38" s="30"/>
      <c r="D38" s="30"/>
      <c r="E38" s="30"/>
      <c r="F38" s="30"/>
      <c r="G38" s="30"/>
      <c r="H38" s="30"/>
      <c r="I38" s="30"/>
      <c r="J38" s="35"/>
    </row>
    <row r="39" spans="1:10" x14ac:dyDescent="0.25">
      <c r="A39" s="34" t="s">
        <v>1742</v>
      </c>
      <c r="B39" s="30"/>
      <c r="C39" s="30"/>
      <c r="D39" s="30"/>
      <c r="E39" s="30"/>
      <c r="F39" s="30"/>
      <c r="G39" s="30"/>
      <c r="H39" s="30"/>
      <c r="I39" s="30"/>
      <c r="J39" s="35"/>
    </row>
    <row r="40" spans="1:10" ht="15.75" thickBot="1" x14ac:dyDescent="0.3">
      <c r="A40" s="34"/>
      <c r="B40" s="30"/>
      <c r="C40" s="30"/>
      <c r="D40" s="30"/>
      <c r="E40" s="30"/>
      <c r="F40" s="30"/>
      <c r="G40" s="30"/>
      <c r="H40" s="30"/>
      <c r="I40" s="30"/>
      <c r="J40" s="35"/>
    </row>
    <row r="41" spans="1:10" x14ac:dyDescent="0.25">
      <c r="A41" s="34"/>
      <c r="B41" s="99" t="s">
        <v>1743</v>
      </c>
      <c r="C41" s="100"/>
      <c r="D41" s="103">
        <f>(J13*J14*J15)/J17-1</f>
        <v>0.25843329945098037</v>
      </c>
      <c r="E41" s="104"/>
      <c r="F41" s="107" t="s">
        <v>1744</v>
      </c>
      <c r="G41" s="108"/>
      <c r="H41" s="50" t="s">
        <v>1745</v>
      </c>
      <c r="I41" s="50" t="s">
        <v>1746</v>
      </c>
      <c r="J41" s="51" t="s">
        <v>1747</v>
      </c>
    </row>
    <row r="42" spans="1:10" ht="15.75" thickBot="1" x14ac:dyDescent="0.3">
      <c r="A42" s="34"/>
      <c r="B42" s="101"/>
      <c r="C42" s="102"/>
      <c r="D42" s="105"/>
      <c r="E42" s="106"/>
      <c r="F42" s="109"/>
      <c r="G42" s="110"/>
      <c r="H42" s="52">
        <v>0.24</v>
      </c>
      <c r="I42" s="52">
        <v>0.25840000000000002</v>
      </c>
      <c r="J42" s="53">
        <v>0.27860000000000001</v>
      </c>
    </row>
    <row r="43" spans="1:10" x14ac:dyDescent="0.25">
      <c r="A43" s="34"/>
      <c r="B43" s="30"/>
      <c r="C43" s="30"/>
      <c r="D43" s="30"/>
      <c r="E43" s="30"/>
      <c r="F43" s="30"/>
      <c r="G43" s="30"/>
      <c r="H43" s="30"/>
      <c r="I43" s="30"/>
      <c r="J43" s="35"/>
    </row>
    <row r="44" spans="1:10" x14ac:dyDescent="0.25">
      <c r="A44" s="34" t="s">
        <v>1748</v>
      </c>
      <c r="B44" s="30"/>
      <c r="C44" s="30"/>
      <c r="D44" s="30"/>
      <c r="E44" s="30"/>
      <c r="F44" s="30"/>
      <c r="G44" s="30"/>
      <c r="H44" s="30"/>
      <c r="I44" s="30"/>
      <c r="J44" s="35"/>
    </row>
    <row r="45" spans="1:10" ht="15.75" thickBot="1" x14ac:dyDescent="0.3">
      <c r="A45" s="34"/>
      <c r="B45" s="30"/>
      <c r="C45" s="30"/>
      <c r="D45" s="30"/>
      <c r="E45" s="30"/>
      <c r="F45" s="30"/>
      <c r="G45" s="30"/>
      <c r="H45" s="30"/>
      <c r="I45" s="30"/>
      <c r="J45" s="35"/>
    </row>
    <row r="46" spans="1:10" x14ac:dyDescent="0.25">
      <c r="A46" s="34"/>
      <c r="B46" s="99" t="s">
        <v>1743</v>
      </c>
      <c r="C46" s="100"/>
      <c r="D46" s="103">
        <f>(J13*J14*J15/J16)-1</f>
        <v>0.32146000893934357</v>
      </c>
      <c r="E46" s="104"/>
      <c r="F46" s="30"/>
      <c r="G46" s="30"/>
      <c r="H46" s="30"/>
      <c r="I46" s="30"/>
      <c r="J46" s="35"/>
    </row>
    <row r="47" spans="1:10" ht="15.75" thickBot="1" x14ac:dyDescent="0.3">
      <c r="A47" s="34"/>
      <c r="B47" s="101"/>
      <c r="C47" s="102"/>
      <c r="D47" s="105"/>
      <c r="E47" s="106"/>
      <c r="F47" s="30"/>
      <c r="G47" s="30"/>
      <c r="H47" s="30"/>
      <c r="I47" s="30"/>
      <c r="J47" s="35"/>
    </row>
    <row r="48" spans="1:10" ht="15.75" thickBot="1" x14ac:dyDescent="0.3">
      <c r="A48" s="54"/>
      <c r="B48" s="44"/>
      <c r="C48" s="44"/>
      <c r="D48" s="44"/>
      <c r="E48" s="44"/>
      <c r="F48" s="44"/>
      <c r="G48" s="44"/>
      <c r="H48" s="44"/>
      <c r="I48" s="44"/>
      <c r="J48" s="45"/>
    </row>
    <row r="49" spans="1:10" ht="15.75" thickBot="1" x14ac:dyDescent="0.3">
      <c r="A49" s="30"/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15.75" x14ac:dyDescent="0.25">
      <c r="A50" s="55" t="s">
        <v>1749</v>
      </c>
      <c r="B50" s="32"/>
      <c r="C50" s="32"/>
      <c r="D50" s="32"/>
      <c r="E50" s="32"/>
      <c r="F50" s="32"/>
      <c r="G50" s="32"/>
      <c r="H50" s="32"/>
      <c r="I50" s="32"/>
      <c r="J50" s="33"/>
    </row>
    <row r="51" spans="1:10" ht="15" customHeight="1" x14ac:dyDescent="0.25">
      <c r="A51" s="111" t="s">
        <v>1750</v>
      </c>
      <c r="B51" s="157"/>
      <c r="C51" s="157"/>
      <c r="D51" s="157"/>
      <c r="E51" s="157"/>
      <c r="F51" s="157"/>
      <c r="G51" s="157"/>
      <c r="H51" s="157"/>
      <c r="I51" s="157"/>
      <c r="J51" s="112"/>
    </row>
    <row r="52" spans="1:10" x14ac:dyDescent="0.25">
      <c r="A52" s="111"/>
      <c r="B52" s="157"/>
      <c r="C52" s="157"/>
      <c r="D52" s="157"/>
      <c r="E52" s="157"/>
      <c r="F52" s="157"/>
      <c r="G52" s="157"/>
      <c r="H52" s="157"/>
      <c r="I52" s="157"/>
      <c r="J52" s="112"/>
    </row>
    <row r="53" spans="1:10" ht="15.75" thickBot="1" x14ac:dyDescent="0.3">
      <c r="A53" s="113"/>
      <c r="B53" s="114"/>
      <c r="C53" s="114"/>
      <c r="D53" s="114"/>
      <c r="E53" s="114"/>
      <c r="F53" s="114"/>
      <c r="G53" s="114"/>
      <c r="H53" s="114"/>
      <c r="I53" s="114"/>
      <c r="J53" s="115"/>
    </row>
    <row r="54" spans="1:10" x14ac:dyDescent="0.25">
      <c r="A54" s="56"/>
      <c r="B54" s="56"/>
      <c r="C54" s="56"/>
      <c r="D54" s="56"/>
      <c r="E54" s="56"/>
      <c r="F54" s="56"/>
      <c r="G54" s="56"/>
      <c r="H54" s="56"/>
      <c r="I54" s="56"/>
      <c r="J54" s="56"/>
    </row>
    <row r="55" spans="1:10" x14ac:dyDescent="0.25">
      <c r="A55" s="56"/>
      <c r="B55" s="56"/>
      <c r="C55" s="56"/>
      <c r="D55" s="56"/>
      <c r="E55" s="56"/>
      <c r="F55" s="56"/>
      <c r="G55" s="56"/>
      <c r="H55" s="56"/>
      <c r="I55" s="56"/>
      <c r="J55" s="56"/>
    </row>
    <row r="56" spans="1:10" x14ac:dyDescent="0.25">
      <c r="A56" s="56"/>
      <c r="B56" s="56"/>
      <c r="C56" s="56"/>
      <c r="D56" s="56"/>
      <c r="E56" s="56"/>
      <c r="F56" s="56"/>
      <c r="G56" s="56"/>
      <c r="H56" s="56"/>
      <c r="I56" s="56"/>
      <c r="J56" s="56"/>
    </row>
    <row r="57" spans="1:10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</row>
    <row r="58" spans="1:10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</row>
    <row r="59" spans="1:10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</row>
  </sheetData>
  <mergeCells count="18">
    <mergeCell ref="A8:J8"/>
    <mergeCell ref="A1:J1"/>
    <mergeCell ref="A2:J2"/>
    <mergeCell ref="A4:J4"/>
    <mergeCell ref="A5:J5"/>
    <mergeCell ref="A7:J7"/>
    <mergeCell ref="G3:J3"/>
    <mergeCell ref="A59:J59"/>
    <mergeCell ref="A32:J32"/>
    <mergeCell ref="A37:B37"/>
    <mergeCell ref="B41:C42"/>
    <mergeCell ref="D41:E42"/>
    <mergeCell ref="F41:G42"/>
    <mergeCell ref="B46:C47"/>
    <mergeCell ref="D46:E47"/>
    <mergeCell ref="A51:J53"/>
    <mergeCell ref="A57:J57"/>
    <mergeCell ref="A58:J58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8B17A-949F-4803-B182-00CBA3BD5692}">
  <sheetPr>
    <pageSetUpPr fitToPage="1"/>
  </sheetPr>
  <dimension ref="A1:R25"/>
  <sheetViews>
    <sheetView showGridLines="0" zoomScale="70" zoomScaleNormal="70" zoomScalePageLayoutView="55" workbookViewId="0">
      <selection activeCell="B13" sqref="B13:G13"/>
    </sheetView>
  </sheetViews>
  <sheetFormatPr defaultRowHeight="15" x14ac:dyDescent="0.25"/>
  <cols>
    <col min="1" max="1" width="20" style="24" customWidth="1"/>
    <col min="8" max="8" width="27" style="27" customWidth="1"/>
    <col min="9" max="9" width="12.140625" style="24" bestFit="1" customWidth="1"/>
    <col min="11" max="11" width="16.42578125" style="27" bestFit="1" customWidth="1"/>
    <col min="12" max="12" width="8.5703125" bestFit="1" customWidth="1"/>
    <col min="14" max="14" width="16.28515625" style="27" customWidth="1"/>
    <col min="15" max="15" width="8.5703125" bestFit="1" customWidth="1"/>
    <col min="16" max="16" width="11" customWidth="1"/>
    <col min="17" max="17" width="16.85546875" style="27" bestFit="1" customWidth="1"/>
    <col min="18" max="18" width="11.85546875" customWidth="1"/>
  </cols>
  <sheetData>
    <row r="1" spans="1:18" s="69" customFormat="1" ht="23.25" customHeight="1" x14ac:dyDescent="0.25">
      <c r="A1" s="166" t="s">
        <v>1777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</row>
    <row r="2" spans="1:18" s="69" customFormat="1" ht="15.75" customHeight="1" x14ac:dyDescent="0.25">
      <c r="A2" s="153" t="s">
        <v>1695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</row>
    <row r="3" spans="1:18" s="69" customFormat="1" ht="23.25" customHeight="1" x14ac:dyDescent="0.25">
      <c r="A3" s="153" t="s">
        <v>1778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</row>
    <row r="4" spans="1:18" ht="21" x14ac:dyDescent="0.35">
      <c r="A4" s="140" t="s">
        <v>1767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2"/>
    </row>
    <row r="5" spans="1:18" x14ac:dyDescent="0.25">
      <c r="A5" s="68" t="s">
        <v>1720</v>
      </c>
      <c r="B5" s="167" t="s">
        <v>1783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</row>
    <row r="6" spans="1:18" x14ac:dyDescent="0.25">
      <c r="A6" s="68" t="s">
        <v>1721</v>
      </c>
      <c r="B6" s="143" t="s">
        <v>1784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</row>
    <row r="7" spans="1:18" ht="15.75" x14ac:dyDescent="0.25">
      <c r="A7" s="67" t="s">
        <v>1722</v>
      </c>
      <c r="B7" s="145"/>
      <c r="C7" s="146"/>
      <c r="D7" s="146"/>
      <c r="E7" s="146"/>
      <c r="F7" s="146"/>
      <c r="G7" s="147"/>
      <c r="H7" s="148" t="s">
        <v>1766</v>
      </c>
      <c r="I7" s="148"/>
      <c r="J7" s="148"/>
      <c r="K7" s="148"/>
      <c r="L7" s="148"/>
      <c r="M7" s="149">
        <f>'[1]PLAN. BDI.IMP'!D42</f>
        <v>0.25843329945098037</v>
      </c>
      <c r="N7" s="150"/>
      <c r="O7" s="151"/>
      <c r="P7" s="122">
        <v>44361</v>
      </c>
      <c r="Q7" s="123"/>
      <c r="R7" s="123"/>
    </row>
    <row r="8" spans="1:18" x14ac:dyDescent="0.25">
      <c r="A8" s="134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6"/>
    </row>
    <row r="9" spans="1:18" x14ac:dyDescent="0.25">
      <c r="A9" s="139" t="s">
        <v>1700</v>
      </c>
      <c r="B9" s="137" t="s">
        <v>1765</v>
      </c>
      <c r="C9" s="137"/>
      <c r="D9" s="137"/>
      <c r="E9" s="137"/>
      <c r="F9" s="137"/>
      <c r="G9" s="137"/>
      <c r="H9" s="138" t="s">
        <v>1764</v>
      </c>
      <c r="I9" s="139" t="s">
        <v>1763</v>
      </c>
      <c r="J9" s="123" t="s">
        <v>1762</v>
      </c>
      <c r="K9" s="123"/>
      <c r="L9" s="123"/>
      <c r="M9" s="123"/>
      <c r="N9" s="123"/>
      <c r="O9" s="123"/>
      <c r="P9" s="123"/>
      <c r="Q9" s="123"/>
      <c r="R9" s="123"/>
    </row>
    <row r="10" spans="1:18" x14ac:dyDescent="0.25">
      <c r="A10" s="139"/>
      <c r="B10" s="137"/>
      <c r="C10" s="137"/>
      <c r="D10" s="137"/>
      <c r="E10" s="137"/>
      <c r="F10" s="137"/>
      <c r="G10" s="137"/>
      <c r="H10" s="138"/>
      <c r="I10" s="139"/>
      <c r="J10" s="123" t="s">
        <v>1761</v>
      </c>
      <c r="K10" s="123"/>
      <c r="L10" s="123"/>
      <c r="M10" s="123" t="s">
        <v>1760</v>
      </c>
      <c r="N10" s="123"/>
      <c r="O10" s="123"/>
      <c r="P10" s="123" t="s">
        <v>1759</v>
      </c>
      <c r="Q10" s="123"/>
      <c r="R10" s="123"/>
    </row>
    <row r="11" spans="1:18" x14ac:dyDescent="0.25">
      <c r="A11" s="139"/>
      <c r="B11" s="137"/>
      <c r="C11" s="137"/>
      <c r="D11" s="137"/>
      <c r="E11" s="137"/>
      <c r="F11" s="137"/>
      <c r="G11" s="137"/>
      <c r="H11" s="138"/>
      <c r="I11" s="139"/>
      <c r="J11" s="10" t="s">
        <v>1758</v>
      </c>
      <c r="K11" s="59" t="s">
        <v>1757</v>
      </c>
      <c r="L11" s="66" t="s">
        <v>1756</v>
      </c>
      <c r="M11" s="10" t="s">
        <v>1758</v>
      </c>
      <c r="N11" s="59" t="s">
        <v>1757</v>
      </c>
      <c r="O11" s="66" t="s">
        <v>1756</v>
      </c>
      <c r="P11" s="10" t="s">
        <v>1758</v>
      </c>
      <c r="Q11" s="59" t="s">
        <v>1757</v>
      </c>
      <c r="R11" s="66" t="s">
        <v>1756</v>
      </c>
    </row>
    <row r="12" spans="1:18" ht="33.75" customHeight="1" x14ac:dyDescent="0.25">
      <c r="A12" s="10">
        <v>1</v>
      </c>
      <c r="B12" s="128" t="str">
        <f>B6</f>
        <v>RUA JUSSARA – BAIRRO SÃO JOSÉ</v>
      </c>
      <c r="C12" s="129"/>
      <c r="D12" s="129"/>
      <c r="E12" s="129"/>
      <c r="F12" s="129"/>
      <c r="G12" s="130"/>
      <c r="H12" s="14"/>
      <c r="I12" s="10"/>
      <c r="J12" s="65"/>
      <c r="K12" s="14"/>
      <c r="L12" s="64"/>
      <c r="M12" s="65"/>
      <c r="N12" s="14"/>
      <c r="O12" s="64"/>
      <c r="P12" s="65"/>
      <c r="Q12" s="14"/>
      <c r="R12" s="64"/>
    </row>
    <row r="13" spans="1:18" ht="15" customHeight="1" x14ac:dyDescent="0.25">
      <c r="A13" s="10" t="s">
        <v>1755</v>
      </c>
      <c r="B13" s="131" t="s">
        <v>1753</v>
      </c>
      <c r="C13" s="132"/>
      <c r="D13" s="132"/>
      <c r="E13" s="132"/>
      <c r="F13" s="132"/>
      <c r="G13" s="133"/>
      <c r="H13" s="14">
        <f>t1_</f>
        <v>7095.47</v>
      </c>
      <c r="I13" s="60">
        <f>H13/$H$16</f>
        <v>0.62493130174387879</v>
      </c>
      <c r="J13" s="60">
        <v>0.15</v>
      </c>
      <c r="K13" s="59">
        <f>J13*H13</f>
        <v>1064.3205</v>
      </c>
      <c r="L13" s="58">
        <f>J13</f>
        <v>0.15</v>
      </c>
      <c r="M13" s="60">
        <v>0.35</v>
      </c>
      <c r="N13" s="59">
        <f>M13*H13</f>
        <v>2483.4144999999999</v>
      </c>
      <c r="O13" s="58">
        <f>L13+M13</f>
        <v>0.5</v>
      </c>
      <c r="P13" s="60">
        <v>0.5</v>
      </c>
      <c r="Q13" s="59">
        <f>P13*H13</f>
        <v>3547.7350000000001</v>
      </c>
      <c r="R13" s="58">
        <f>O13+P13</f>
        <v>1</v>
      </c>
    </row>
    <row r="14" spans="1:18" ht="15" customHeight="1" x14ac:dyDescent="0.25">
      <c r="A14" s="10" t="s">
        <v>1754</v>
      </c>
      <c r="B14" s="131" t="s">
        <v>1752</v>
      </c>
      <c r="C14" s="132"/>
      <c r="D14" s="132"/>
      <c r="E14" s="132"/>
      <c r="F14" s="132"/>
      <c r="G14" s="133"/>
      <c r="H14" s="14">
        <f>t2_</f>
        <v>4258.53</v>
      </c>
      <c r="I14" s="60">
        <f>H14/$H$16</f>
        <v>0.37506869825612116</v>
      </c>
      <c r="J14" s="60">
        <v>0.15</v>
      </c>
      <c r="K14" s="59">
        <f>J14*H14</f>
        <v>638.77949999999998</v>
      </c>
      <c r="L14" s="58">
        <f>J14</f>
        <v>0.15</v>
      </c>
      <c r="M14" s="60">
        <v>0.35</v>
      </c>
      <c r="N14" s="59">
        <f>M14*H14</f>
        <v>1490.4854999999998</v>
      </c>
      <c r="O14" s="58">
        <f>L14+M14</f>
        <v>0.5</v>
      </c>
      <c r="P14" s="60">
        <v>0.5</v>
      </c>
      <c r="Q14" s="59">
        <f>P14*H14</f>
        <v>2129.2649999999999</v>
      </c>
      <c r="R14" s="58">
        <f>O14+P14</f>
        <v>1</v>
      </c>
    </row>
    <row r="15" spans="1:18" x14ac:dyDescent="0.25">
      <c r="A15" s="63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1"/>
    </row>
    <row r="16" spans="1:18" x14ac:dyDescent="0.25">
      <c r="A16" s="10"/>
      <c r="B16" s="125" t="s">
        <v>1751</v>
      </c>
      <c r="C16" s="126"/>
      <c r="D16" s="126"/>
      <c r="E16" s="126"/>
      <c r="F16" s="126"/>
      <c r="G16" s="127"/>
      <c r="H16" s="14">
        <f>SUM(H13,H14)</f>
        <v>11354</v>
      </c>
      <c r="I16" s="60">
        <f>H16/$H$16</f>
        <v>1</v>
      </c>
      <c r="J16" s="60">
        <v>0.15</v>
      </c>
      <c r="K16" s="59">
        <f>J16*H16</f>
        <v>1703.1</v>
      </c>
      <c r="L16" s="58">
        <f>J16</f>
        <v>0.15</v>
      </c>
      <c r="M16" s="60">
        <v>0.35</v>
      </c>
      <c r="N16" s="59">
        <f>M16*H16</f>
        <v>3973.8999999999996</v>
      </c>
      <c r="O16" s="58">
        <f>L16+M16</f>
        <v>0.5</v>
      </c>
      <c r="P16" s="60">
        <v>0.5</v>
      </c>
      <c r="Q16" s="59">
        <f>P16*H16</f>
        <v>5677</v>
      </c>
      <c r="R16" s="58">
        <f>O16+P16</f>
        <v>1</v>
      </c>
    </row>
    <row r="17" spans="1:18" x14ac:dyDescent="0.25">
      <c r="L17" s="57"/>
    </row>
    <row r="18" spans="1:18" x14ac:dyDescent="0.25">
      <c r="B18" s="124"/>
      <c r="C18" s="124"/>
      <c r="D18" s="124"/>
      <c r="E18" s="124"/>
      <c r="F18" s="124"/>
      <c r="G18" s="124"/>
      <c r="H18" s="124"/>
    </row>
    <row r="20" spans="1:18" x14ac:dyDescent="0.2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</row>
    <row r="21" spans="1:18" x14ac:dyDescent="0.25">
      <c r="B21" s="24"/>
      <c r="C21" s="24"/>
      <c r="D21" s="24"/>
      <c r="E21" s="24"/>
      <c r="F21" s="24"/>
      <c r="G21" s="24"/>
      <c r="H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18" x14ac:dyDescent="0.25">
      <c r="A22" s="74"/>
      <c r="B22" s="74"/>
      <c r="C22" s="74"/>
      <c r="D22" s="74"/>
      <c r="E22" s="74"/>
      <c r="F22" s="74"/>
      <c r="G22" s="74"/>
      <c r="I22"/>
    </row>
    <row r="23" spans="1:18" x14ac:dyDescent="0.25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</row>
    <row r="24" spans="1:18" x14ac:dyDescent="0.25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</row>
    <row r="25" spans="1:18" x14ac:dyDescent="0.25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</row>
  </sheetData>
  <mergeCells count="29">
    <mergeCell ref="B9:G11"/>
    <mergeCell ref="H9:H11"/>
    <mergeCell ref="I9:I11"/>
    <mergeCell ref="A2:R2"/>
    <mergeCell ref="A3:R3"/>
    <mergeCell ref="A4:R4"/>
    <mergeCell ref="B5:R5"/>
    <mergeCell ref="B6:R6"/>
    <mergeCell ref="B7:G7"/>
    <mergeCell ref="H7:L7"/>
    <mergeCell ref="M7:O7"/>
    <mergeCell ref="A9:A11"/>
    <mergeCell ref="A1:R1"/>
    <mergeCell ref="P7:R7"/>
    <mergeCell ref="B18:H18"/>
    <mergeCell ref="B16:G16"/>
    <mergeCell ref="A25:R25"/>
    <mergeCell ref="B12:G12"/>
    <mergeCell ref="A22:G22"/>
    <mergeCell ref="A20:R20"/>
    <mergeCell ref="A23:R23"/>
    <mergeCell ref="A24:R24"/>
    <mergeCell ref="B13:G13"/>
    <mergeCell ref="J9:R9"/>
    <mergeCell ref="J10:L10"/>
    <mergeCell ref="M10:O10"/>
    <mergeCell ref="P10:R10"/>
    <mergeCell ref="A8:R8"/>
    <mergeCell ref="B14:G14"/>
  </mergeCells>
  <pageMargins left="0.51181102362204722" right="0.19685039370078741" top="1.2204724409448819" bottom="0.71" header="0.19685039370078741" footer="0"/>
  <pageSetup paperSize="9" scale="61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preço de mercado</vt:lpstr>
      <vt:lpstr>ITEM 1</vt:lpstr>
      <vt:lpstr>BDI</vt:lpstr>
      <vt:lpstr>CRONOGRAMA</vt:lpstr>
      <vt:lpstr>CRONOGRAMA!Area_de_impressao</vt:lpstr>
      <vt:lpstr>'ITEM 1'!Area_de_impressao</vt:lpstr>
      <vt:lpstr>SB1_</vt:lpstr>
      <vt:lpstr>SB2_</vt:lpstr>
      <vt:lpstr>t1_</vt:lpstr>
      <vt:lpstr>t2_</vt:lpstr>
      <vt:lpstr>CRONOGRAMA!Titulos_de_impressao</vt:lpstr>
      <vt:lpstr>US_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PC147</dc:creator>
  <cp:lastModifiedBy>LeNovo</cp:lastModifiedBy>
  <dcterms:created xsi:type="dcterms:W3CDTF">2020-02-07T13:52:03Z</dcterms:created>
  <dcterms:modified xsi:type="dcterms:W3CDTF">2021-06-26T01:23:56Z</dcterms:modified>
</cp:coreProperties>
</file>